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<sst xmlns="http://schemas.openxmlformats.org/spreadsheetml/2006/main" count="591" uniqueCount="304">
  <si>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</si>
  <si>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</si>
  <si>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</si>
  <si>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</si>
  <si>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</si>
  <si>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</si>
  <si>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</si>
  <si>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</si>
  <si>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</si>
  <si>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</si>
  <si>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</si>
  <si>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</si>
  <si>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</si>
  <si>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</si>
  <si>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</si>
  <si>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</si>
  <si>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</si>
  <si>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</si>
  <si>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</si>
  <si>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</si>
  <si>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</si>
  <si>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</si>
  <si>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</si>
  <si>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</si>
  <si>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</si>
  <si>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</si>
  <si>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</si>
  <si>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</si>
  <si>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</si>
  <si>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</si>
  <si>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</si>
  <si>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</si>
  <si>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</si>
  <si>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</si>
  <si>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</si>
  <si>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</si>
  <si>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</si>
  <si>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</si>
  <si>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</si>
  <si>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PLATRERIE - ISOLATION</t>
  </si>
  <si>
    <t>3.&amp;</t>
  </si>
  <si>
    <t>02.3</t>
  </si>
  <si>
    <t>CLOISONS EN PLAQUES DE PLATRE SUR OSSATURE</t>
  </si>
  <si>
    <t>3.T</t>
  </si>
  <si>
    <t>02.3.1</t>
  </si>
  <si>
    <t>Cloisons courantes à double plaques</t>
  </si>
  <si>
    <t>02.3.1.1</t>
  </si>
  <si>
    <t>CLOISONS A DOUBLE PLAQUES DE 98 mm AVEC ISOLANT :</t>
  </si>
  <si>
    <t>5.T</t>
  </si>
  <si>
    <t>02.3.1.1.1</t>
  </si>
  <si>
    <t>SINIAT ou équivalent</t>
  </si>
  <si>
    <t>02.3.1.1.1.1</t>
  </si>
  <si>
    <t xml:space="preserve">98 /48 parement standard 2 BA13 - hauteur maxi 4,30 m </t>
  </si>
  <si>
    <t>9.T</t>
  </si>
  <si>
    <t>9.L</t>
  </si>
  <si>
    <t>Localisation : Entre WC mixte 1 et 2 et sas</t>
  </si>
  <si>
    <t>9.M.L</t>
  </si>
  <si>
    <t>9.M.HT</t>
  </si>
  <si>
    <t>9.M.Z</t>
  </si>
  <si>
    <t>9.&amp;</t>
  </si>
  <si>
    <t>02.3.1.1.1.2</t>
  </si>
  <si>
    <t>98 /48 parement standard 2 BA13 - hauteur maxi 4,30 m : EI 60</t>
  </si>
  <si>
    <t>Localisation : WC sur dgt  - Pole Pédag 2 - Pial AESH 1 - hall d'attente</t>
  </si>
  <si>
    <t>02.3.1.1.1.3</t>
  </si>
  <si>
    <t xml:space="preserve">Fermeture d'ancienne porte 0.80/2.00 - 98 /48 parement standard 2 BA13 -  EI 60 </t>
  </si>
  <si>
    <t>Localisation : Fermeture d'ancienne porte salle de réunion - pole pedag 1 - platef academ.</t>
  </si>
  <si>
    <t>02.3.1.1.1.4</t>
  </si>
  <si>
    <t>Fermeture d'ancienne porte 0.75 /2.00 - 98 /48 parement standard 2 BA13 -  EI 60</t>
  </si>
  <si>
    <t>Localisation : Fermeture d'ancienne archives - tisanerie</t>
  </si>
  <si>
    <t>02.3.1.1.1.5</t>
  </si>
  <si>
    <t xml:space="preserve">PLus value pour parement hydrofuge sur 1 face </t>
  </si>
  <si>
    <t>Localisation : wc -  local ménage</t>
  </si>
  <si>
    <t>6.&amp;</t>
  </si>
  <si>
    <t>5.&amp;</t>
  </si>
  <si>
    <t>4.&amp;</t>
  </si>
  <si>
    <t>Total H.T. :</t>
  </si>
  <si>
    <t>Total T.V.A. (20%) :</t>
  </si>
  <si>
    <t>Total T.T.C. :</t>
  </si>
  <si>
    <t>02.4</t>
  </si>
  <si>
    <t>CONTRE-CLOISONS EN PLAQUES SUR OSSATURE</t>
  </si>
  <si>
    <t>02.4.1</t>
  </si>
  <si>
    <t>Contre-cloisons en plaques de plâtre sur fourrures :</t>
  </si>
  <si>
    <t>02.4.1.1</t>
  </si>
  <si>
    <t>CONTRE-CLOISONS COURANTES A SIMPLE PLAQUE AVEC ISOLANT LM :</t>
  </si>
  <si>
    <t>02.4.1.1.1</t>
  </si>
  <si>
    <t>02.4.1.1.1.1</t>
  </si>
  <si>
    <t>Contre-cloison avec 1 plaque standard de 13 mm et LM de 45 mm:</t>
  </si>
  <si>
    <t>Localisation : SAS WC - WC 1</t>
  </si>
  <si>
    <t>02.4.1.1.1.2</t>
  </si>
  <si>
    <t>Contre-cloison avec double plaque de 18mm et LM de 60 mm: EI 60</t>
  </si>
  <si>
    <t>Localisation : Salle de réunion - archives - tisanerie - reprographie - local ménage - secrétariat - hall d'attente - entretien pro</t>
  </si>
  <si>
    <t>02.5</t>
  </si>
  <si>
    <t>FAUX PLAFOND</t>
  </si>
  <si>
    <t>02.5.1</t>
  </si>
  <si>
    <t>4.T</t>
  </si>
  <si>
    <t>02.5.1.1</t>
  </si>
  <si>
    <t>Faux plafond PROTECTION INCENDIE</t>
  </si>
  <si>
    <t>02.5.1.1.1</t>
  </si>
  <si>
    <t xml:space="preserve">Support plafond béton </t>
  </si>
  <si>
    <t>6.T</t>
  </si>
  <si>
    <t>02.5.1.1.1.1</t>
  </si>
  <si>
    <t xml:space="preserve">Faux plafond EI 60 </t>
  </si>
  <si>
    <t>Localisation : reprographie - archives - local ménage</t>
  </si>
  <si>
    <t>9.M.A</t>
  </si>
  <si>
    <t>9.M.B</t>
  </si>
  <si>
    <t>9.M.C</t>
  </si>
  <si>
    <t>9.M.D</t>
  </si>
  <si>
    <t>9.M.K</t>
  </si>
  <si>
    <t>9.M.I</t>
  </si>
  <si>
    <t>9.M.H</t>
  </si>
  <si>
    <t>9.M.G</t>
  </si>
  <si>
    <t>9.M.F</t>
  </si>
  <si>
    <t>9.M.E</t>
  </si>
  <si>
    <t>9.M.J</t>
  </si>
  <si>
    <t>02.5.1.1.1.2</t>
  </si>
  <si>
    <t>Retombée en plaque de plâtre  10 cm EI 60</t>
  </si>
  <si>
    <t>ML</t>
  </si>
  <si>
    <t>Localisation : L ménage - Archives - Repro</t>
  </si>
  <si>
    <t>02.6</t>
  </si>
  <si>
    <t>FAUX PLAFONDS NON DEMONTABLES</t>
  </si>
  <si>
    <t>02.6.1</t>
  </si>
  <si>
    <t>02.6.1.1</t>
  </si>
  <si>
    <t>Faux plafond parement standard</t>
  </si>
  <si>
    <t>02.6.1.1.1</t>
  </si>
  <si>
    <t>Faux plafond sur ossature métallique 1 plaque parement de parement BA 13 standard</t>
  </si>
  <si>
    <t>Localisation : dgt selon plan - salle de réunion</t>
  </si>
  <si>
    <t>02.7</t>
  </si>
  <si>
    <t>FAUX PLAFONDS DEMONTABLES</t>
  </si>
  <si>
    <t>02.7.1</t>
  </si>
  <si>
    <t>Faux-plafond en dalle 600 X 600 mm - dalle en minéral dur avec une surface blanche et lisse pourvue de petites perforations</t>
  </si>
  <si>
    <t>Localisation : Bureaux - dgt selon plan - hall d'attente</t>
  </si>
  <si>
    <t>02.7.2</t>
  </si>
  <si>
    <t>Retombée en plaque de plâtre 15 cm</t>
  </si>
  <si>
    <t xml:space="preserve">Localisation : dgt 1 </t>
  </si>
  <si>
    <t>02.7.3</t>
  </si>
  <si>
    <t xml:space="preserve">Retombée en plaque de plâtre  10 cm </t>
  </si>
  <si>
    <t>Localisation : Hall dattente - entretien pro - tisanerie - WC - L ménage - Archives - Repro</t>
  </si>
  <si>
    <t>02.7.4</t>
  </si>
  <si>
    <t xml:space="preserve">Retombée en plaque de plâtre  20 cm </t>
  </si>
  <si>
    <t>Localisation : Salle de réunion</t>
  </si>
  <si>
    <t>02.7.5</t>
  </si>
  <si>
    <t>Faux-plafond en dalle 600 X 600 mm - dalle en minéral dur avec une surface blanche et Ecophon Hygiene Advance™ A  ou équivalent</t>
  </si>
  <si>
    <t>Localisation : WC  - tisanerie - sas WC</t>
  </si>
  <si>
    <t>02.8</t>
  </si>
  <si>
    <t>HABILLAGES DIVERS</t>
  </si>
  <si>
    <t>02.8.1</t>
  </si>
  <si>
    <t>Habillages Divers</t>
  </si>
  <si>
    <t>02.8.1.1</t>
  </si>
  <si>
    <t>Habillage WC suspendu 1.80 HT</t>
  </si>
  <si>
    <t>9.M.L1</t>
  </si>
  <si>
    <t>9.M.L2</t>
  </si>
  <si>
    <t>9.M.L3</t>
  </si>
  <si>
    <t>02.8.1.2</t>
  </si>
  <si>
    <t>Raccords et calfeutrements divers</t>
  </si>
  <si>
    <t>ENS</t>
  </si>
  <si>
    <t>Localisation : zone chantier</t>
  </si>
  <si>
    <t>02.8.1.3</t>
  </si>
  <si>
    <t>Caisson d'habillage 10/50</t>
  </si>
  <si>
    <t>Localisation : local ménage</t>
  </si>
  <si>
    <t>02.8.1.4</t>
  </si>
  <si>
    <t xml:space="preserve">Caisson d'habillage 20/50 Hydrofuge </t>
  </si>
  <si>
    <t>Localisation : WC 1 - 2 - sas WC</t>
  </si>
  <si>
    <t>02.8.1.5</t>
  </si>
  <si>
    <t>Traitement du JD  verticale par profil en U</t>
  </si>
  <si>
    <t>Localisation : entretien pro - dgt 1 et 2</t>
  </si>
  <si>
    <t>02.8.1.6</t>
  </si>
  <si>
    <t>Habillage caisson de ventilation CF 1h  2.81 x1.35x0.80m 2 faces EI 60 BA 18mm</t>
  </si>
  <si>
    <t xml:space="preserve">Localisation :  gaines de ventilation au R+2 </t>
  </si>
  <si>
    <t>02.8.1.7</t>
  </si>
  <si>
    <t>Trappe d'accès 30/30 CF 1h pour visite des clapets CF</t>
  </si>
  <si>
    <t>02.8.1.8</t>
  </si>
  <si>
    <t>caisson d'habillage pour l'AEP R+2 : Dimensions du caisson : env. h3m x L0,2m x p0,2m - 3 faces</t>
  </si>
  <si>
    <t>02.9</t>
  </si>
  <si>
    <t>PSE 04 : Chute EU départ sous sol PLATRERIE (Option 4 - EU départ sous sol)</t>
  </si>
  <si>
    <t xml:space="preserve"> Option</t>
  </si>
  <si>
    <t>02.9.1</t>
  </si>
  <si>
    <t>PSE 04 - Reprise des faux plafonds PLATRERIE</t>
  </si>
  <si>
    <t>11 - Dépose des plinthes_10338</t>
  </si>
  <si>
    <t>Localisation : surface a confirmer par l 'ets lors de la phase EXE</t>
  </si>
  <si>
    <t>02.9.2</t>
  </si>
  <si>
    <t>PSE 04 - Caisson isolé phoniquement env. h9m x L0,4m x p0,2m - 3 faces PLATRERIE</t>
  </si>
  <si>
    <t>11 - Dépose des plinthes_10325</t>
  </si>
  <si>
    <t>PSE 04 : Chute EU départ sous sol PLATRERIE</t>
  </si>
  <si>
    <t>Non totalisé</t>
  </si>
  <si>
    <t>02.10</t>
  </si>
  <si>
    <t>PSE</t>
  </si>
  <si>
    <t>02.10.1</t>
  </si>
  <si>
    <t>PSE 03 - caisson d'habillage pour l'AEP R+2 : Dimensions du caisson : Dimensions du caisson : env. h17m x L0,2m x p0,2m - 3 faces - cage d'escalier CF1h PLATRERIE (Option 3 - AEP depuis sous sol)</t>
  </si>
  <si>
    <t>3 - AEP depuis sous sol_11442</t>
  </si>
  <si>
    <t>02.10.2</t>
  </si>
  <si>
    <t>PSE 05 - Contre-cloison avec 1 plaque standard de 13 mm et LM de 60mm: PLATRERIE (Option 5 - Doublage entre bureaux)</t>
  </si>
  <si>
    <t>5 - Doublage entre bureaux_51722</t>
  </si>
  <si>
    <t>Localisation : Pole pédagogique 1 - plate-forme académique - PIAL2 - AESH  admin</t>
  </si>
  <si>
    <t>02.10.3</t>
  </si>
  <si>
    <t>PSE 09 - 98 /48 parement standard 2 BA13 - hauteur maxi 4,30 m :  PLATRERIE (Option 09 - Démolition cloisons 2.18 - 2.20)</t>
  </si>
  <si>
    <t>09 - Démolition cloisons 2.18 - 2.20_9774</t>
  </si>
  <si>
    <t>Localisation : repro - tisanerie</t>
  </si>
  <si>
    <t>RECAPITULATIF
Lot n°02 PLATRERIE - ISOLATION</t>
  </si>
  <si>
    <t>RECAPITULATIF DES CHAPITRES</t>
  </si>
  <si>
    <t>02.3 - CLOISONS EN PLAQUES DE PLATRE SUR OSSATURE</t>
  </si>
  <si>
    <t>- 02.3.1 - Cloisons courantes à double plaques</t>
  </si>
  <si>
    <t>02.4 - CONTRE-CLOISONS EN PLAQUES SUR OSSATURE</t>
  </si>
  <si>
    <t>- 02.4.1 - Contre-cloisons en plaques de plâtre sur fourrures :</t>
  </si>
  <si>
    <t>02.5 - FAUX PLAFOND</t>
  </si>
  <si>
    <t>- 02.5.1 - FAUX PLAFOND</t>
  </si>
  <si>
    <t>02.6 - FAUX PLAFONDS NON DEMONTABLES</t>
  </si>
  <si>
    <t>- 02.6.1 - FAUX PLAFOND</t>
  </si>
  <si>
    <t>02.7 - FAUX PLAFONDS DEMONTABLES</t>
  </si>
  <si>
    <t>02.8 - HABILLAGES DIVERS</t>
  </si>
  <si>
    <t>- 02.8.1 - Habillages Divers</t>
  </si>
  <si>
    <t>02.9 - PSE 04 : Chute EU départ sous sol PLATRERIE</t>
  </si>
  <si>
    <t>02.10 - PSE</t>
  </si>
  <si>
    <t>Total du lot PLATRERIE - ISOLATION</t>
  </si>
  <si>
    <t xml:space="preserve">Soit en toutes lettres TTC : </t>
  </si>
  <si>
    <t>RECAPITULATIF OPTION</t>
  </si>
  <si>
    <t xml:space="preserve"> Option 3 - AEP depuis sous sol</t>
  </si>
  <si>
    <t xml:space="preserve"> 	 PSE 03 - caisson d'habillage pour l'AEP R+2 : Dimensions du caisson : Dimensions du caisson : env. h17m x L0,2m x p0,2m - 3 faces - cage d'escalier CF1h PLATRERIE</t>
  </si>
  <si>
    <t>3 - AEP depuis sous sol</t>
  </si>
  <si>
    <t>Sous-total Option 3 - AEP depuis sous sol</t>
  </si>
  <si>
    <t>H.T.</t>
  </si>
  <si>
    <t>T.V.A.</t>
  </si>
  <si>
    <t>T.T.C.</t>
  </si>
  <si>
    <t xml:space="preserve"> Option 4 - EU départ sous sol</t>
  </si>
  <si>
    <t xml:space="preserve"> 	 PSE 04 : Chute EU départ sous sol PLATRERIE</t>
  </si>
  <si>
    <t>4 - EU départ sous sol_10370</t>
  </si>
  <si>
    <t>4 - EU départ sous sol</t>
  </si>
  <si>
    <t>Sous-total Option 4 - EU départ sous sol</t>
  </si>
  <si>
    <t xml:space="preserve"> Option 5 - Doublage entre bureaux</t>
  </si>
  <si>
    <t xml:space="preserve"> 	 PSE 05 - Contre-cloison avec 1 plaque standard de 13 mm et LM de 60mm: PLATRERIE</t>
  </si>
  <si>
    <t>5 - Doublage entre bureaux</t>
  </si>
  <si>
    <t>Sous-total Option 5 - Doublage entre bureaux</t>
  </si>
  <si>
    <t xml:space="preserve"> Option 09 - Démolition cloisons 2.18 - 2.20</t>
  </si>
  <si>
    <t xml:space="preserve"> 	 PSE 09 - 98 /48 parement standard 2 BA13 - hauteur maxi 4,30 m :  PLATRERIE</t>
  </si>
  <si>
    <t>09 - Démolition cloisons 2.18 - 2.20</t>
  </si>
  <si>
    <t>Sous-total Option 09 - Démolition cloisons 2.18 - 2.20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</si>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</sst>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4" formatCode="#,##0.00"/>
    <numFmt numFmtId="164" formatCode="#,##0.00"/>
    <numFmt numFmtId="165" formatCode="0.00%"/>
    <numFmt numFmtId="166" formatCode="#,##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0.00%"/>
    <numFmt numFmtId="165" formatCode="0.00%"/>
    <numFmt numFmtId="165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6" xfId="0" applyFont="1" applyBorder="1" applyAlignment="1">
      <alignment horizontal="right" vertical="top" wrapText="1"/>
    </xf>
    <xf numFmtId="164" fontId="12" fillId="0" borderId="6" xfId="0" applyNumberFormat="1" applyFont="1" applyBorder="1" applyAlignment="1">
      <alignment horizontal="right" vertical="top" wrapText="1"/>
    </xf>
    <xf numFmtId="164" fontId="12" fillId="0" borderId="12" xfId="0" applyNumberFormat="1" applyFont="1" applyBorder="1" applyAlignment="1" applyProtection="1">
      <alignment vertical="top" wrapText="1"/>
      <protection locked="0"/>
    </xf>
    <xf numFmtId="164" fontId="1" fillId="0" borderId="6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166" fontId="12" fillId="0" borderId="6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7" fontId="9" fillId="0" borderId="8" xfId="0" applyNumberFormat="1" applyFont="1" applyBorder="1" applyAlignment="1">
      <alignment horizontal="right" vertical="top" wrapText="1"/>
    </xf>
    <xf numFmtId="167" fontId="9" fillId="0" borderId="9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167" fontId="12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52fbb6ce-427d-4d84-bbcb-92cd5e430cb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3083f164-0dec-4455-b6dd-4561c92d433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8dc84436-4825-4bbf-8dd8-f50e09b37245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372"/>
  <sheetViews>
    <sheetView showGridLines="0" tabSelected="1" workbookViewId="0">
      <pane ySplit="3" topLeftCell="A4" activePane="bottomLeft" state="frozen"/>
      <selection pane="bottomLeft" activeCell="I16" sqref="I16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18.603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t="39.6275" customHeight="1">
      <c r="A9" s="7">
        <v>3</v>
      </c>
      <c r="B9" s="21" t="s">
        <v>41</v>
      </c>
      <c r="C9" s="22" t="s">
        <v>42</v>
      </c>
      <c r="D9" s="22"/>
      <c r="E9" s="22"/>
      <c r="F9" s="22"/>
      <c r="G9" s="22"/>
      <c r="H9" s="22"/>
      <c r="I9" s="22"/>
      <c r="J9" s="23"/>
      <c r="K9" s="7"/>
    </row>
    <row r="10" spans="1:17" hidden="1">
      <c r="A10" s="7" t="s">
        <v>43</v>
      </c>
    </row>
    <row r="11" spans="1:17" hidden="1">
      <c r="A11" s="7" t="s">
        <v>43</v>
      </c>
    </row>
    <row r="12" spans="1:17" ht="18.0125" customHeight="1">
      <c r="A12" s="7">
        <v>4</v>
      </c>
      <c r="B12" s="21" t="s">
        <v>44</v>
      </c>
      <c r="C12" s="24" t="s">
        <v>45</v>
      </c>
      <c r="D12" s="24"/>
      <c r="E12" s="24"/>
      <c r="F12" s="24"/>
      <c r="G12" s="24"/>
      <c r="H12" s="24"/>
      <c r="I12" s="24"/>
      <c r="J12" s="25"/>
      <c r="K12" s="7"/>
    </row>
    <row r="13" spans="1:17" ht="29.425" customHeight="1">
      <c r="A13" s="7">
        <v>5</v>
      </c>
      <c r="B13" s="21" t="s">
        <v>46</v>
      </c>
      <c r="C13" s="26" t="s">
        <v>47</v>
      </c>
      <c r="D13" s="26"/>
      <c r="E13" s="26"/>
      <c r="F13" s="26"/>
      <c r="G13" s="26"/>
      <c r="H13" s="26"/>
      <c r="I13" s="26"/>
      <c r="J13" s="27"/>
      <c r="K13" s="7"/>
    </row>
    <row r="14" spans="1:17" hidden="1">
      <c r="A14" s="7" t="s">
        <v>48</v>
      </c>
    </row>
    <row r="15" spans="1:17" ht="16.9125" customHeight="1">
      <c r="A15" s="7">
        <v>6</v>
      </c>
      <c r="B15" s="21" t="s">
        <v>49</v>
      </c>
      <c r="C15" s="28" t="s">
        <v>50</v>
      </c>
      <c r="D15" s="28"/>
      <c r="E15" s="28"/>
      <c r="F15" s="28"/>
      <c r="G15" s="28"/>
      <c r="H15" s="28"/>
      <c r="I15" s="28"/>
      <c r="J15" s="29"/>
      <c r="K15" s="7"/>
    </row>
    <row r="16" spans="1:17">
      <c r="A16" s="7">
        <v>9</v>
      </c>
      <c r="B16" s="30" t="s">
        <v>51</v>
      </c>
      <c r="C16" s="31" t="s">
        <v>52</v>
      </c>
      <c r="D16" s="32"/>
      <c r="E16" s="32"/>
      <c r="F16" s="33" t="s">
        <v>12</v>
      </c>
      <c r="G16" s="34">
        <v>7.55</v>
      </c>
      <c r="H16" s="34"/>
      <c r="I16" s="35"/>
      <c r="J16" s="36">
        <f>IF(AND(G16= "",H16= ""), 0, ROUND(ROUND(I16, 2) * ROUND(IF(H16="",G16,H16),  2), 2))</f>
        <v>0</v>
      </c>
      <c r="K16" s="7"/>
      <c r="M16" s="37">
        <v>0.2</v>
      </c>
    </row>
    <row r="17" spans="1:13" hidden="1">
      <c r="A17" s="7" t="s">
        <v>53</v>
      </c>
    </row>
    <row r="18" spans="1:13">
      <c r="A18" s="7" t="s">
        <v>54</v>
      </c>
      <c r="B18" s="38"/>
      <c r="C18" s="38" t="s">
        <v>55</v>
      </c>
      <c r="D18" s="38"/>
      <c r="E18" s="38"/>
      <c r="F18" s="38"/>
      <c r="G18" s="38"/>
      <c r="H18" s="38"/>
      <c r="I18" s="38"/>
      <c r="J18" s="38"/>
    </row>
    <row r="19" spans="1:13" hidden="1">
      <c r="A19" s="7" t="s">
        <v>56</v>
      </c>
    </row>
    <row r="20" spans="1:13" hidden="1">
      <c r="A20" s="7" t="s">
        <v>56</v>
      </c>
    </row>
    <row r="21" spans="1:13" hidden="1">
      <c r="A21" s="7" t="s">
        <v>56</v>
      </c>
    </row>
    <row r="22" spans="1:13" hidden="1">
      <c r="A22" s="7" t="s">
        <v>57</v>
      </c>
    </row>
    <row r="23" spans="1:13" hidden="1">
      <c r="A23" s="7" t="s">
        <v>58</v>
      </c>
    </row>
    <row r="24" spans="1:13" hidden="1">
      <c r="A24" s="7" t="s">
        <v>58</v>
      </c>
    </row>
    <row r="25" spans="1:13" hidden="1">
      <c r="A25" s="7" t="s">
        <v>59</v>
      </c>
    </row>
    <row r="26" spans="1:13">
      <c r="A26" s="7">
        <v>9</v>
      </c>
      <c r="B26" s="30" t="s">
        <v>60</v>
      </c>
      <c r="C26" s="31" t="s">
        <v>61</v>
      </c>
      <c r="D26" s="32"/>
      <c r="E26" s="32"/>
      <c r="F26" s="33" t="s">
        <v>12</v>
      </c>
      <c r="G26" s="34">
        <v>57.25</v>
      </c>
      <c r="H26" s="34"/>
      <c r="I26" s="35"/>
      <c r="J26" s="36">
        <f>IF(AND(G26= "",H26= ""), 0, ROUND(ROUND(I26, 2) * ROUND(IF(H26="",G26,H26),  2), 2))</f>
        <v>0</v>
      </c>
      <c r="K26" s="7"/>
      <c r="M26" s="37">
        <v>0.2</v>
      </c>
    </row>
    <row r="27" spans="1:13" hidden="1">
      <c r="A27" s="7" t="s">
        <v>53</v>
      </c>
    </row>
    <row r="28" spans="1:13">
      <c r="A28" s="7" t="s">
        <v>54</v>
      </c>
      <c r="B28" s="38"/>
      <c r="C28" s="38" t="s">
        <v>62</v>
      </c>
      <c r="D28" s="38"/>
      <c r="E28" s="38"/>
      <c r="F28" s="38"/>
      <c r="G28" s="38"/>
      <c r="H28" s="38"/>
      <c r="I28" s="38"/>
      <c r="J28" s="38"/>
    </row>
    <row r="29" spans="1:13" hidden="1">
      <c r="A29" s="7" t="s">
        <v>56</v>
      </c>
    </row>
    <row r="30" spans="1:13" hidden="1">
      <c r="A30" s="7" t="s">
        <v>56</v>
      </c>
    </row>
    <row r="31" spans="1:13" hidden="1">
      <c r="A31" s="7" t="s">
        <v>56</v>
      </c>
    </row>
    <row r="32" spans="1:13" hidden="1">
      <c r="A32" s="7" t="s">
        <v>57</v>
      </c>
    </row>
    <row r="33" spans="1:13" hidden="1">
      <c r="A33" s="7" t="s">
        <v>58</v>
      </c>
    </row>
    <row r="34" spans="1:13" hidden="1">
      <c r="A34" s="7" t="s">
        <v>58</v>
      </c>
    </row>
    <row r="35" spans="1:13" hidden="1">
      <c r="A35" s="7" t="s">
        <v>59</v>
      </c>
    </row>
    <row r="36" spans="1:13" ht="27.225" customHeight="1">
      <c r="A36" s="7">
        <v>9</v>
      </c>
      <c r="B36" s="30" t="s">
        <v>63</v>
      </c>
      <c r="C36" s="31" t="s">
        <v>64</v>
      </c>
      <c r="D36" s="32"/>
      <c r="E36" s="32"/>
      <c r="F36" s="33" t="s">
        <v>13</v>
      </c>
      <c r="G36" s="39">
        <v>3</v>
      </c>
      <c r="H36" s="39"/>
      <c r="I36" s="35"/>
      <c r="J36" s="36">
        <f>IF(AND(G36= "",H36= ""), 0, ROUND(ROUND(I36, 2) * ROUND(IF(H36="",G36,H36),  0), 2))</f>
        <v>0</v>
      </c>
      <c r="K36" s="7"/>
      <c r="M36" s="37">
        <v>0.2</v>
      </c>
    </row>
    <row r="37" spans="1:13" hidden="1">
      <c r="A37" s="7" t="s">
        <v>53</v>
      </c>
    </row>
    <row r="38" spans="1:13">
      <c r="A38" s="7" t="s">
        <v>54</v>
      </c>
      <c r="B38" s="38"/>
      <c r="C38" s="38" t="s">
        <v>65</v>
      </c>
      <c r="D38" s="38"/>
      <c r="E38" s="38"/>
      <c r="F38" s="38"/>
      <c r="G38" s="38"/>
      <c r="H38" s="38"/>
      <c r="I38" s="38"/>
      <c r="J38" s="38"/>
    </row>
    <row r="39" spans="1:13" hidden="1">
      <c r="A39" s="7" t="s">
        <v>56</v>
      </c>
    </row>
    <row r="40" spans="1:13" hidden="1">
      <c r="A40" s="7" t="s">
        <v>56</v>
      </c>
    </row>
    <row r="41" spans="1:13" hidden="1">
      <c r="A41" s="7" t="s">
        <v>56</v>
      </c>
    </row>
    <row r="42" spans="1:13" hidden="1">
      <c r="A42" s="7" t="s">
        <v>57</v>
      </c>
    </row>
    <row r="43" spans="1:13" hidden="1">
      <c r="A43" s="7" t="s">
        <v>58</v>
      </c>
    </row>
    <row r="44" spans="1:13" hidden="1">
      <c r="A44" s="7" t="s">
        <v>58</v>
      </c>
    </row>
    <row r="45" spans="1:13" hidden="1">
      <c r="A45" s="7" t="s">
        <v>59</v>
      </c>
    </row>
    <row r="46" spans="1:13" ht="27.225" customHeight="1">
      <c r="A46" s="7">
        <v>9</v>
      </c>
      <c r="B46" s="30" t="s">
        <v>66</v>
      </c>
      <c r="C46" s="31" t="s">
        <v>67</v>
      </c>
      <c r="D46" s="32"/>
      <c r="E46" s="32"/>
      <c r="F46" s="33" t="s">
        <v>13</v>
      </c>
      <c r="G46" s="39">
        <v>2</v>
      </c>
      <c r="H46" s="39"/>
      <c r="I46" s="35"/>
      <c r="J46" s="36">
        <f>IF(AND(G46= "",H46= ""), 0, ROUND(ROUND(I46, 2) * ROUND(IF(H46="",G46,H46),  0), 2))</f>
        <v>0</v>
      </c>
      <c r="K46" s="7"/>
      <c r="M46" s="37">
        <v>0.2</v>
      </c>
    </row>
    <row r="47" spans="1:13" hidden="1">
      <c r="A47" s="7" t="s">
        <v>53</v>
      </c>
    </row>
    <row r="48" spans="1:13">
      <c r="A48" s="7" t="s">
        <v>54</v>
      </c>
      <c r="B48" s="38"/>
      <c r="C48" s="38" t="s">
        <v>68</v>
      </c>
      <c r="D48" s="38"/>
      <c r="E48" s="38"/>
      <c r="F48" s="38"/>
      <c r="G48" s="38"/>
      <c r="H48" s="38"/>
      <c r="I48" s="38"/>
      <c r="J48" s="38"/>
    </row>
    <row r="49" spans="1:13" hidden="1">
      <c r="A49" s="7" t="s">
        <v>56</v>
      </c>
    </row>
    <row r="50" spans="1:13" hidden="1">
      <c r="A50" s="7" t="s">
        <v>56</v>
      </c>
    </row>
    <row r="51" spans="1:13" hidden="1">
      <c r="A51" s="7" t="s">
        <v>56</v>
      </c>
    </row>
    <row r="52" spans="1:13" hidden="1">
      <c r="A52" s="7" t="s">
        <v>57</v>
      </c>
    </row>
    <row r="53" spans="1:13" hidden="1">
      <c r="A53" s="7" t="s">
        <v>58</v>
      </c>
    </row>
    <row r="54" spans="1:13" hidden="1">
      <c r="A54" s="7" t="s">
        <v>58</v>
      </c>
    </row>
    <row r="55" spans="1:13" hidden="1">
      <c r="A55" s="7" t="s">
        <v>59</v>
      </c>
    </row>
    <row r="56" spans="1:13">
      <c r="A56" s="7">
        <v>9</v>
      </c>
      <c r="B56" s="30" t="s">
        <v>69</v>
      </c>
      <c r="C56" s="31" t="s">
        <v>70</v>
      </c>
      <c r="D56" s="32"/>
      <c r="E56" s="32"/>
      <c r="F56" s="33" t="s">
        <v>12</v>
      </c>
      <c r="G56" s="34">
        <v>51.55</v>
      </c>
      <c r="H56" s="34"/>
      <c r="I56" s="35"/>
      <c r="J56" s="36">
        <f>IF(AND(G56= "",H56= ""), 0, ROUND(ROUND(I56, 2) * ROUND(IF(H56="",G56,H56),  2), 2))</f>
        <v>0</v>
      </c>
      <c r="K56" s="7"/>
      <c r="M56" s="37">
        <v>0.2</v>
      </c>
    </row>
    <row r="57" spans="1:13" hidden="1">
      <c r="A57" s="7" t="s">
        <v>53</v>
      </c>
    </row>
    <row r="58" spans="1:13">
      <c r="A58" s="7" t="s">
        <v>54</v>
      </c>
      <c r="B58" s="38"/>
      <c r="C58" s="38" t="s">
        <v>71</v>
      </c>
      <c r="D58" s="38"/>
      <c r="E58" s="38"/>
      <c r="F58" s="38"/>
      <c r="G58" s="38"/>
      <c r="H58" s="38"/>
      <c r="I58" s="38"/>
      <c r="J58" s="38"/>
    </row>
    <row r="59" spans="1:13" hidden="1">
      <c r="A59" s="7" t="s">
        <v>58</v>
      </c>
    </row>
    <row r="60" spans="1:13" hidden="1">
      <c r="A60" s="7" t="s">
        <v>58</v>
      </c>
    </row>
    <row r="61" spans="1:13" hidden="1">
      <c r="A61" s="7" t="s">
        <v>58</v>
      </c>
    </row>
    <row r="62" spans="1:13" hidden="1">
      <c r="A62" s="7" t="s">
        <v>58</v>
      </c>
    </row>
    <row r="63" spans="1:13" hidden="1">
      <c r="A63" s="7" t="s">
        <v>59</v>
      </c>
    </row>
    <row r="64" spans="1:13" hidden="1">
      <c r="A64" s="7" t="s">
        <v>72</v>
      </c>
    </row>
    <row r="65" spans="1:13" hidden="1">
      <c r="A65" s="7" t="s">
        <v>73</v>
      </c>
    </row>
    <row r="66" spans="1:13" hidden="1">
      <c r="A66" s="7" t="s">
        <v>74</v>
      </c>
    </row>
    <row r="67" spans="1:13">
      <c r="A67" s="7" t="s">
        <v>40</v>
      </c>
      <c r="B67" s="32"/>
      <c r="J67" s="32"/>
    </row>
    <row r="68" spans="1:13" ht="29.425" customHeight="1">
      <c r="B68" s="32"/>
      <c r="C68" s="40" t="s">
        <v>42</v>
      </c>
      <c r="D68" s="41"/>
      <c r="E68" s="41"/>
      <c r="F68" s="42"/>
      <c r="G68" s="42"/>
      <c r="H68" s="42"/>
      <c r="I68" s="42"/>
      <c r="J68" s="43"/>
    </row>
    <row r="69" spans="1:13">
      <c r="B69" s="32"/>
      <c r="C69" s="44"/>
      <c r="D69" s="7"/>
      <c r="E69" s="7"/>
      <c r="F69" s="7"/>
      <c r="G69" s="7"/>
      <c r="H69" s="7"/>
      <c r="I69" s="7"/>
      <c r="J69" s="8"/>
    </row>
    <row r="70" spans="1:13">
      <c r="B70" s="32"/>
      <c r="C70" s="45" t="s">
        <v>75</v>
      </c>
      <c r="D70" s="26"/>
      <c r="E70" s="26"/>
      <c r="F70" s="46">
        <f>SUMIF(K10:K67, IF(K9="","",K9), J10:J67)</f>
        <v>0</v>
      </c>
      <c r="G70" s="46"/>
      <c r="H70" s="46"/>
      <c r="I70" s="46"/>
      <c r="J70" s="47"/>
    </row>
    <row r="71" spans="1:13" ht="16.9125" customHeight="1">
      <c r="B71" s="32"/>
      <c r="C71" s="45" t="s">
        <v>76</v>
      </c>
      <c r="D71" s="26"/>
      <c r="E71" s="26"/>
      <c r="F71" s="46">
        <f>ROUND(SUMIF(K10:K67, IF(K9="","",K9), J10:J67) * 0.2, 2)</f>
        <v>0</v>
      </c>
      <c r="G71" s="46"/>
      <c r="H71" s="46"/>
      <c r="I71" s="46"/>
      <c r="J71" s="47"/>
    </row>
    <row r="72" spans="1:13">
      <c r="B72" s="32"/>
      <c r="C72" s="48" t="s">
        <v>77</v>
      </c>
      <c r="D72" s="49"/>
      <c r="E72" s="49"/>
      <c r="F72" s="50">
        <f>SUM(F70:F71)</f>
        <v>0</v>
      </c>
      <c r="G72" s="50"/>
      <c r="H72" s="50"/>
      <c r="I72" s="50"/>
      <c r="J72" s="51"/>
    </row>
    <row r="73" spans="1:13" ht="39.6275" customHeight="1">
      <c r="A73" s="7">
        <v>3</v>
      </c>
      <c r="B73" s="21" t="s">
        <v>78</v>
      </c>
      <c r="C73" s="22" t="s">
        <v>79</v>
      </c>
      <c r="D73" s="22"/>
      <c r="E73" s="22"/>
      <c r="F73" s="22"/>
      <c r="G73" s="22"/>
      <c r="H73" s="22"/>
      <c r="I73" s="22"/>
      <c r="J73" s="23"/>
      <c r="K73" s="7"/>
    </row>
    <row r="74" spans="1:13" ht="36.025" customHeight="1">
      <c r="A74" s="7">
        <v>4</v>
      </c>
      <c r="B74" s="21" t="s">
        <v>80</v>
      </c>
      <c r="C74" s="24" t="s">
        <v>81</v>
      </c>
      <c r="D74" s="24"/>
      <c r="E74" s="24"/>
      <c r="F74" s="24"/>
      <c r="G74" s="24"/>
      <c r="H74" s="24"/>
      <c r="I74" s="24"/>
      <c r="J74" s="25"/>
      <c r="K74" s="7"/>
    </row>
    <row r="75" spans="1:13" ht="29.425" customHeight="1">
      <c r="A75" s="7">
        <v>5</v>
      </c>
      <c r="B75" s="21" t="s">
        <v>82</v>
      </c>
      <c r="C75" s="26" t="s">
        <v>83</v>
      </c>
      <c r="D75" s="26"/>
      <c r="E75" s="26"/>
      <c r="F75" s="26"/>
      <c r="G75" s="26"/>
      <c r="H75" s="26"/>
      <c r="I75" s="26"/>
      <c r="J75" s="27"/>
      <c r="K75" s="7"/>
    </row>
    <row r="76" spans="1:13" hidden="1">
      <c r="A76" s="7" t="s">
        <v>48</v>
      </c>
    </row>
    <row r="77" spans="1:13" ht="16.9125" customHeight="1">
      <c r="A77" s="7">
        <v>6</v>
      </c>
      <c r="B77" s="21" t="s">
        <v>84</v>
      </c>
      <c r="C77" s="28" t="s">
        <v>50</v>
      </c>
      <c r="D77" s="28"/>
      <c r="E77" s="28"/>
      <c r="F77" s="28"/>
      <c r="G77" s="28"/>
      <c r="H77" s="28"/>
      <c r="I77" s="28"/>
      <c r="J77" s="29"/>
      <c r="K77" s="7"/>
    </row>
    <row r="78" spans="1:13" ht="27.225" customHeight="1">
      <c r="A78" s="7">
        <v>9</v>
      </c>
      <c r="B78" s="30" t="s">
        <v>85</v>
      </c>
      <c r="C78" s="31" t="s">
        <v>86</v>
      </c>
      <c r="D78" s="32"/>
      <c r="E78" s="32"/>
      <c r="F78" s="33" t="s">
        <v>12</v>
      </c>
      <c r="G78" s="34">
        <v>9.84</v>
      </c>
      <c r="H78" s="34"/>
      <c r="I78" s="35"/>
      <c r="J78" s="36">
        <f>IF(AND(G78= "",H78= ""), 0, ROUND(ROUND(I78, 2) * ROUND(IF(H78="",G78,H78),  2), 2))</f>
        <v>0</v>
      </c>
      <c r="K78" s="7"/>
      <c r="M78" s="37">
        <v>0.2</v>
      </c>
    </row>
    <row r="79" spans="1:13" hidden="1">
      <c r="A79" s="7" t="s">
        <v>53</v>
      </c>
    </row>
    <row r="80" spans="1:13">
      <c r="A80" s="7" t="s">
        <v>54</v>
      </c>
      <c r="B80" s="38"/>
      <c r="C80" s="38" t="s">
        <v>87</v>
      </c>
      <c r="D80" s="38"/>
      <c r="E80" s="38"/>
      <c r="F80" s="38"/>
      <c r="G80" s="38"/>
      <c r="H80" s="38"/>
      <c r="I80" s="38"/>
      <c r="J80" s="38"/>
    </row>
    <row r="81" spans="1:13" hidden="1">
      <c r="A81" s="7" t="s">
        <v>56</v>
      </c>
    </row>
    <row r="82" spans="1:13" hidden="1">
      <c r="A82" s="7" t="s">
        <v>56</v>
      </c>
    </row>
    <row r="83" spans="1:13" hidden="1">
      <c r="A83" s="7" t="s">
        <v>56</v>
      </c>
    </row>
    <row r="84" spans="1:13" hidden="1">
      <c r="A84" s="7" t="s">
        <v>57</v>
      </c>
    </row>
    <row r="85" spans="1:13" hidden="1">
      <c r="A85" s="7" t="s">
        <v>58</v>
      </c>
    </row>
    <row r="86" spans="1:13" hidden="1">
      <c r="A86" s="7" t="s">
        <v>58</v>
      </c>
    </row>
    <row r="87" spans="1:13" hidden="1">
      <c r="A87" s="7" t="s">
        <v>59</v>
      </c>
    </row>
    <row r="88" spans="1:13" ht="27.225" customHeight="1">
      <c r="A88" s="7">
        <v>9</v>
      </c>
      <c r="B88" s="30" t="s">
        <v>88</v>
      </c>
      <c r="C88" s="31" t="s">
        <v>89</v>
      </c>
      <c r="D88" s="32"/>
      <c r="E88" s="32"/>
      <c r="F88" s="33" t="s">
        <v>12</v>
      </c>
      <c r="G88" s="34">
        <v>112.44</v>
      </c>
      <c r="H88" s="34"/>
      <c r="I88" s="35"/>
      <c r="J88" s="36">
        <f>IF(AND(G88= "",H88= ""), 0, ROUND(ROUND(I88, 2) * ROUND(IF(H88="",G88,H88),  2), 2))</f>
        <v>0</v>
      </c>
      <c r="K88" s="7"/>
      <c r="M88" s="37">
        <v>0.2</v>
      </c>
    </row>
    <row r="89" spans="1:13" hidden="1">
      <c r="A89" s="7" t="s">
        <v>53</v>
      </c>
    </row>
    <row r="90" spans="1:13" ht="24.75" customHeight="1">
      <c r="A90" s="7" t="s">
        <v>54</v>
      </c>
      <c r="B90" s="38"/>
      <c r="C90" s="38" t="s">
        <v>90</v>
      </c>
      <c r="D90" s="38"/>
      <c r="E90" s="38"/>
      <c r="F90" s="38"/>
      <c r="G90" s="38"/>
      <c r="H90" s="38"/>
      <c r="I90" s="38"/>
      <c r="J90" s="38"/>
    </row>
    <row r="91" spans="1:13" hidden="1">
      <c r="A91" s="7" t="s">
        <v>56</v>
      </c>
    </row>
    <row r="92" spans="1:13" hidden="1">
      <c r="A92" s="7" t="s">
        <v>56</v>
      </c>
    </row>
    <row r="93" spans="1:13" hidden="1">
      <c r="A93" s="7" t="s">
        <v>56</v>
      </c>
    </row>
    <row r="94" spans="1:13" hidden="1">
      <c r="A94" s="7" t="s">
        <v>57</v>
      </c>
    </row>
    <row r="95" spans="1:13" hidden="1">
      <c r="A95" s="7" t="s">
        <v>58</v>
      </c>
    </row>
    <row r="96" spans="1:13" hidden="1">
      <c r="A96" s="7" t="s">
        <v>58</v>
      </c>
    </row>
    <row r="97" spans="1:11" hidden="1">
      <c r="A97" s="7" t="s">
        <v>59</v>
      </c>
    </row>
    <row r="98" spans="1:11" hidden="1">
      <c r="A98" s="7" t="s">
        <v>72</v>
      </c>
    </row>
    <row r="99" spans="1:11" hidden="1">
      <c r="A99" s="7" t="s">
        <v>73</v>
      </c>
    </row>
    <row r="100" spans="1:11" hidden="1">
      <c r="A100" s="7" t="s">
        <v>74</v>
      </c>
    </row>
    <row r="101" spans="1:11">
      <c r="A101" s="7" t="s">
        <v>40</v>
      </c>
      <c r="B101" s="32"/>
      <c r="J101" s="32"/>
    </row>
    <row r="102" spans="1:11" ht="29.425" customHeight="1">
      <c r="B102" s="32"/>
      <c r="C102" s="40" t="s">
        <v>79</v>
      </c>
      <c r="D102" s="41"/>
      <c r="E102" s="41"/>
      <c r="F102" s="42"/>
      <c r="G102" s="42"/>
      <c r="H102" s="42"/>
      <c r="I102" s="42"/>
      <c r="J102" s="43"/>
    </row>
    <row r="103" spans="1:11">
      <c r="B103" s="32"/>
      <c r="C103" s="44"/>
      <c r="D103" s="7"/>
      <c r="E103" s="7"/>
      <c r="F103" s="7"/>
      <c r="G103" s="7"/>
      <c r="H103" s="7"/>
      <c r="I103" s="7"/>
      <c r="J103" s="8"/>
    </row>
    <row r="104" spans="1:11">
      <c r="B104" s="32"/>
      <c r="C104" s="45" t="s">
        <v>75</v>
      </c>
      <c r="D104" s="26"/>
      <c r="E104" s="26"/>
      <c r="F104" s="46">
        <f>SUMIF(K74:K101, IF(K73="","",K73), J74:J101)</f>
        <v>0</v>
      </c>
      <c r="G104" s="46"/>
      <c r="H104" s="46"/>
      <c r="I104" s="46"/>
      <c r="J104" s="47"/>
    </row>
    <row r="105" spans="1:11" ht="16.9125" customHeight="1">
      <c r="B105" s="32"/>
      <c r="C105" s="45" t="s">
        <v>76</v>
      </c>
      <c r="D105" s="26"/>
      <c r="E105" s="26"/>
      <c r="F105" s="46">
        <f>ROUND(SUMIF(K74:K101, IF(K73="","",K73), J74:J101) * 0.2, 2)</f>
        <v>0</v>
      </c>
      <c r="G105" s="46"/>
      <c r="H105" s="46"/>
      <c r="I105" s="46"/>
      <c r="J105" s="47"/>
    </row>
    <row r="106" spans="1:11">
      <c r="B106" s="32"/>
      <c r="C106" s="48" t="s">
        <v>77</v>
      </c>
      <c r="D106" s="49"/>
      <c r="E106" s="49"/>
      <c r="F106" s="50">
        <f>SUM(F104:F105)</f>
        <v>0</v>
      </c>
      <c r="G106" s="50"/>
      <c r="H106" s="50"/>
      <c r="I106" s="50"/>
      <c r="J106" s="51"/>
    </row>
    <row r="107" spans="1:11" ht="18.60375" customHeight="1">
      <c r="A107" s="7">
        <v>3</v>
      </c>
      <c r="B107" s="21" t="s">
        <v>91</v>
      </c>
      <c r="C107" s="22" t="s">
        <v>92</v>
      </c>
      <c r="D107" s="22"/>
      <c r="E107" s="22"/>
      <c r="F107" s="22"/>
      <c r="G107" s="22"/>
      <c r="H107" s="22"/>
      <c r="I107" s="22"/>
      <c r="J107" s="23"/>
      <c r="K107" s="7"/>
    </row>
    <row r="108" spans="1:11">
      <c r="A108" s="7">
        <v>4</v>
      </c>
      <c r="B108" s="21" t="s">
        <v>93</v>
      </c>
      <c r="C108" s="24" t="s">
        <v>92</v>
      </c>
      <c r="D108" s="24"/>
      <c r="E108" s="24"/>
      <c r="F108" s="24"/>
      <c r="G108" s="24"/>
      <c r="H108" s="24"/>
      <c r="I108" s="24"/>
      <c r="J108" s="25"/>
      <c r="K108" s="7"/>
    </row>
    <row r="109" spans="1:11" hidden="1">
      <c r="A109" s="7" t="s">
        <v>94</v>
      </c>
    </row>
    <row r="110" spans="1:11" hidden="1">
      <c r="A110" s="7" t="s">
        <v>94</v>
      </c>
    </row>
    <row r="111" spans="1:11" ht="16.9125" customHeight="1">
      <c r="A111" s="7">
        <v>5</v>
      </c>
      <c r="B111" s="21" t="s">
        <v>95</v>
      </c>
      <c r="C111" s="26" t="s">
        <v>96</v>
      </c>
      <c r="D111" s="26"/>
      <c r="E111" s="26"/>
      <c r="F111" s="26"/>
      <c r="G111" s="26"/>
      <c r="H111" s="26"/>
      <c r="I111" s="26"/>
      <c r="J111" s="27"/>
      <c r="K111" s="7"/>
    </row>
    <row r="112" spans="1:11" ht="16.9125" customHeight="1">
      <c r="A112" s="7">
        <v>6</v>
      </c>
      <c r="B112" s="21" t="s">
        <v>97</v>
      </c>
      <c r="C112" s="28" t="s">
        <v>98</v>
      </c>
      <c r="D112" s="28"/>
      <c r="E112" s="28"/>
      <c r="F112" s="28"/>
      <c r="G112" s="28"/>
      <c r="H112" s="28"/>
      <c r="I112" s="28"/>
      <c r="J112" s="29"/>
      <c r="K112" s="7"/>
    </row>
    <row r="113" spans="1:13" hidden="1">
      <c r="A113" s="7" t="s">
        <v>99</v>
      </c>
    </row>
    <row r="114" spans="1:13">
      <c r="A114" s="7">
        <v>9</v>
      </c>
      <c r="B114" s="30" t="s">
        <v>100</v>
      </c>
      <c r="C114" s="31" t="s">
        <v>101</v>
      </c>
      <c r="D114" s="32"/>
      <c r="E114" s="32"/>
      <c r="F114" s="33" t="s">
        <v>12</v>
      </c>
      <c r="G114" s="34">
        <v>21.45</v>
      </c>
      <c r="H114" s="34"/>
      <c r="I114" s="35"/>
      <c r="J114" s="36">
        <f>IF(AND(G114= "",H114= ""), 0, ROUND(ROUND(I114, 2) * ROUND(IF(H114="",G114,H114),  2), 2))</f>
        <v>0</v>
      </c>
      <c r="K114" s="7"/>
      <c r="M114" s="37">
        <v>0.2</v>
      </c>
    </row>
    <row r="115" spans="1:13" hidden="1">
      <c r="A115" s="7" t="s">
        <v>53</v>
      </c>
    </row>
    <row r="116" spans="1:13" hidden="1">
      <c r="A116" s="7" t="s">
        <v>53</v>
      </c>
    </row>
    <row r="117" spans="1:13">
      <c r="A117" s="7" t="s">
        <v>54</v>
      </c>
      <c r="B117" s="38"/>
      <c r="C117" s="38" t="s">
        <v>102</v>
      </c>
      <c r="D117" s="38"/>
      <c r="E117" s="38"/>
      <c r="F117" s="38"/>
      <c r="G117" s="38"/>
      <c r="H117" s="38"/>
      <c r="I117" s="38"/>
      <c r="J117" s="38"/>
    </row>
    <row r="118" spans="1:13" hidden="1">
      <c r="A118" s="7" t="s">
        <v>103</v>
      </c>
    </row>
    <row r="119" spans="1:13" hidden="1">
      <c r="A119" s="7" t="s">
        <v>104</v>
      </c>
    </row>
    <row r="120" spans="1:13" hidden="1">
      <c r="A120" s="7" t="s">
        <v>105</v>
      </c>
    </row>
    <row r="121" spans="1:13" hidden="1">
      <c r="A121" s="7" t="s">
        <v>106</v>
      </c>
    </row>
    <row r="122" spans="1:13" hidden="1">
      <c r="A122" s="7" t="s">
        <v>107</v>
      </c>
    </row>
    <row r="123" spans="1:13" hidden="1">
      <c r="A123" s="7" t="s">
        <v>107</v>
      </c>
    </row>
    <row r="124" spans="1:13" hidden="1">
      <c r="A124" s="7" t="s">
        <v>108</v>
      </c>
    </row>
    <row r="125" spans="1:13" hidden="1">
      <c r="A125" s="7" t="s">
        <v>109</v>
      </c>
    </row>
    <row r="126" spans="1:13" hidden="1">
      <c r="A126" s="7" t="s">
        <v>110</v>
      </c>
    </row>
    <row r="127" spans="1:13" hidden="1">
      <c r="A127" s="7" t="s">
        <v>111</v>
      </c>
    </row>
    <row r="128" spans="1:13" hidden="1">
      <c r="A128" s="7" t="s">
        <v>112</v>
      </c>
    </row>
    <row r="129" spans="1:13" hidden="1">
      <c r="A129" s="7" t="s">
        <v>56</v>
      </c>
    </row>
    <row r="130" spans="1:13" hidden="1">
      <c r="A130" s="7" t="s">
        <v>56</v>
      </c>
    </row>
    <row r="131" spans="1:13" hidden="1">
      <c r="A131" s="7" t="s">
        <v>56</v>
      </c>
    </row>
    <row r="132" spans="1:13" hidden="1">
      <c r="A132" s="7" t="s">
        <v>113</v>
      </c>
    </row>
    <row r="133" spans="1:13" hidden="1">
      <c r="A133" s="7" t="s">
        <v>58</v>
      </c>
    </row>
    <row r="134" spans="1:13" hidden="1">
      <c r="A134" s="7" t="s">
        <v>59</v>
      </c>
    </row>
    <row r="135" spans="1:13">
      <c r="A135" s="7">
        <v>9</v>
      </c>
      <c r="B135" s="30" t="s">
        <v>114</v>
      </c>
      <c r="C135" s="31" t="s">
        <v>115</v>
      </c>
      <c r="D135" s="32"/>
      <c r="E135" s="32"/>
      <c r="F135" s="33" t="s">
        <v>116</v>
      </c>
      <c r="G135" s="34">
        <v>13.35</v>
      </c>
      <c r="H135" s="34"/>
      <c r="I135" s="35"/>
      <c r="J135" s="36">
        <f>IF(AND(G135= "",H135= ""), 0, ROUND(ROUND(I135, 2) * ROUND(IF(H135="",G135,H135),  2), 2))</f>
        <v>0</v>
      </c>
      <c r="K135" s="7"/>
      <c r="M135" s="37">
        <v>0.2</v>
      </c>
    </row>
    <row r="136" spans="1:13">
      <c r="A136" s="7" t="s">
        <v>54</v>
      </c>
      <c r="B136" s="38"/>
      <c r="C136" s="38" t="s">
        <v>117</v>
      </c>
      <c r="D136" s="38"/>
      <c r="E136" s="38"/>
      <c r="F136" s="38"/>
      <c r="G136" s="38"/>
      <c r="H136" s="38"/>
      <c r="I136" s="38"/>
      <c r="J136" s="38"/>
    </row>
    <row r="137" spans="1:13" hidden="1">
      <c r="A137" s="7" t="s">
        <v>58</v>
      </c>
    </row>
    <row r="138" spans="1:13" hidden="1">
      <c r="A138" s="7" t="s">
        <v>59</v>
      </c>
    </row>
    <row r="139" spans="1:13" hidden="1">
      <c r="A139" s="7" t="s">
        <v>72</v>
      </c>
    </row>
    <row r="140" spans="1:13" hidden="1">
      <c r="A140" s="7" t="s">
        <v>73</v>
      </c>
    </row>
    <row r="141" spans="1:13" hidden="1">
      <c r="A141" s="7" t="s">
        <v>74</v>
      </c>
    </row>
    <row r="142" spans="1:13">
      <c r="A142" s="7" t="s">
        <v>40</v>
      </c>
      <c r="B142" s="32"/>
      <c r="J142" s="32"/>
    </row>
    <row r="143" spans="1:13">
      <c r="B143" s="32"/>
      <c r="C143" s="40" t="s">
        <v>92</v>
      </c>
      <c r="D143" s="41"/>
      <c r="E143" s="41"/>
      <c r="F143" s="42"/>
      <c r="G143" s="42"/>
      <c r="H143" s="42"/>
      <c r="I143" s="42"/>
      <c r="J143" s="43"/>
    </row>
    <row r="144" spans="1:13">
      <c r="B144" s="32"/>
      <c r="C144" s="44"/>
      <c r="D144" s="7"/>
      <c r="E144" s="7"/>
      <c r="F144" s="7"/>
      <c r="G144" s="7"/>
      <c r="H144" s="7"/>
      <c r="I144" s="7"/>
      <c r="J144" s="8"/>
    </row>
    <row r="145" spans="1:13">
      <c r="B145" s="32"/>
      <c r="C145" s="45" t="s">
        <v>75</v>
      </c>
      <c r="D145" s="26"/>
      <c r="E145" s="26"/>
      <c r="F145" s="46">
        <f>SUMIF(K108:K142, IF(K107="","",K107), J108:J142)</f>
        <v>0</v>
      </c>
      <c r="G145" s="46"/>
      <c r="H145" s="46"/>
      <c r="I145" s="46"/>
      <c r="J145" s="47"/>
    </row>
    <row r="146" spans="1:13" ht="16.9125" customHeight="1">
      <c r="B146" s="32"/>
      <c r="C146" s="45" t="s">
        <v>76</v>
      </c>
      <c r="D146" s="26"/>
      <c r="E146" s="26"/>
      <c r="F146" s="46">
        <f>ROUND(SUMIF(K108:K142, IF(K107="","",K107), J108:J142) * 0.2, 2)</f>
        <v>0</v>
      </c>
      <c r="G146" s="46"/>
      <c r="H146" s="46"/>
      <c r="I146" s="46"/>
      <c r="J146" s="47"/>
    </row>
    <row r="147" spans="1:13">
      <c r="B147" s="32"/>
      <c r="C147" s="48" t="s">
        <v>77</v>
      </c>
      <c r="D147" s="49"/>
      <c r="E147" s="49"/>
      <c r="F147" s="50">
        <f>SUM(F145:F146)</f>
        <v>0</v>
      </c>
      <c r="G147" s="50"/>
      <c r="H147" s="50"/>
      <c r="I147" s="50"/>
      <c r="J147" s="51"/>
    </row>
    <row r="148" spans="1:13" ht="18.60375" customHeight="1">
      <c r="A148" s="7">
        <v>3</v>
      </c>
      <c r="B148" s="21" t="s">
        <v>118</v>
      </c>
      <c r="C148" s="22" t="s">
        <v>119</v>
      </c>
      <c r="D148" s="22"/>
      <c r="E148" s="22"/>
      <c r="F148" s="22"/>
      <c r="G148" s="22"/>
      <c r="H148" s="22"/>
      <c r="I148" s="22"/>
      <c r="J148" s="23"/>
      <c r="K148" s="7"/>
    </row>
    <row r="149" spans="1:13">
      <c r="A149" s="7">
        <v>4</v>
      </c>
      <c r="B149" s="21" t="s">
        <v>120</v>
      </c>
      <c r="C149" s="24" t="s">
        <v>92</v>
      </c>
      <c r="D149" s="24"/>
      <c r="E149" s="24"/>
      <c r="F149" s="24"/>
      <c r="G149" s="24"/>
      <c r="H149" s="24"/>
      <c r="I149" s="24"/>
      <c r="J149" s="25"/>
      <c r="K149" s="7"/>
    </row>
    <row r="150" spans="1:13" hidden="1">
      <c r="A150" s="7" t="s">
        <v>94</v>
      </c>
    </row>
    <row r="151" spans="1:13" hidden="1">
      <c r="A151" s="7" t="s">
        <v>94</v>
      </c>
    </row>
    <row r="152" spans="1:13" ht="16.9125" customHeight="1">
      <c r="A152" s="7">
        <v>5</v>
      </c>
      <c r="B152" s="21" t="s">
        <v>121</v>
      </c>
      <c r="C152" s="26" t="s">
        <v>122</v>
      </c>
      <c r="D152" s="26"/>
      <c r="E152" s="26"/>
      <c r="F152" s="26"/>
      <c r="G152" s="26"/>
      <c r="H152" s="26"/>
      <c r="I152" s="26"/>
      <c r="J152" s="27"/>
      <c r="K152" s="7"/>
    </row>
    <row r="153" spans="1:13" ht="27.225" customHeight="1">
      <c r="A153" s="7">
        <v>9</v>
      </c>
      <c r="B153" s="30" t="s">
        <v>123</v>
      </c>
      <c r="C153" s="31" t="s">
        <v>124</v>
      </c>
      <c r="D153" s="32"/>
      <c r="E153" s="32"/>
      <c r="F153" s="33" t="s">
        <v>12</v>
      </c>
      <c r="G153" s="34">
        <v>41.03</v>
      </c>
      <c r="H153" s="34"/>
      <c r="I153" s="35"/>
      <c r="J153" s="36">
        <f>IF(AND(G153= "",H153= ""), 0, ROUND(ROUND(I153, 2) * ROUND(IF(H153="",G153,H153),  2), 2))</f>
        <v>0</v>
      </c>
      <c r="K153" s="7"/>
      <c r="M153" s="37">
        <v>0.2</v>
      </c>
    </row>
    <row r="154" spans="1:13" hidden="1">
      <c r="A154" s="7" t="s">
        <v>53</v>
      </c>
    </row>
    <row r="155" spans="1:13" hidden="1">
      <c r="A155" s="7" t="s">
        <v>53</v>
      </c>
    </row>
    <row r="156" spans="1:13" hidden="1">
      <c r="A156" s="7" t="s">
        <v>53</v>
      </c>
    </row>
    <row r="157" spans="1:13">
      <c r="A157" s="7" t="s">
        <v>54</v>
      </c>
      <c r="B157" s="38"/>
      <c r="C157" s="38" t="s">
        <v>125</v>
      </c>
      <c r="D157" s="38"/>
      <c r="E157" s="38"/>
      <c r="F157" s="38"/>
      <c r="G157" s="38"/>
      <c r="H157" s="38"/>
      <c r="I157" s="38"/>
      <c r="J157" s="38"/>
    </row>
    <row r="158" spans="1:13" hidden="1">
      <c r="A158" s="7" t="s">
        <v>58</v>
      </c>
    </row>
    <row r="159" spans="1:13" hidden="1">
      <c r="A159" s="7" t="s">
        <v>58</v>
      </c>
    </row>
    <row r="160" spans="1:13" hidden="1">
      <c r="A160" s="7" t="s">
        <v>58</v>
      </c>
    </row>
    <row r="161" spans="1:13" hidden="1">
      <c r="A161" s="7" t="s">
        <v>59</v>
      </c>
    </row>
    <row r="162" spans="1:13" hidden="1">
      <c r="A162" s="7" t="s">
        <v>73</v>
      </c>
    </row>
    <row r="163" spans="1:13" hidden="1">
      <c r="A163" s="7" t="s">
        <v>74</v>
      </c>
    </row>
    <row r="164" spans="1:13">
      <c r="A164" s="7" t="s">
        <v>40</v>
      </c>
      <c r="B164" s="32"/>
      <c r="J164" s="32"/>
    </row>
    <row r="165" spans="1:13">
      <c r="B165" s="32"/>
      <c r="C165" s="40" t="s">
        <v>119</v>
      </c>
      <c r="D165" s="41"/>
      <c r="E165" s="41"/>
      <c r="F165" s="42"/>
      <c r="G165" s="42"/>
      <c r="H165" s="42"/>
      <c r="I165" s="42"/>
      <c r="J165" s="43"/>
    </row>
    <row r="166" spans="1:13">
      <c r="B166" s="32"/>
      <c r="C166" s="44"/>
      <c r="D166" s="7"/>
      <c r="E166" s="7"/>
      <c r="F166" s="7"/>
      <c r="G166" s="7"/>
      <c r="H166" s="7"/>
      <c r="I166" s="7"/>
      <c r="J166" s="8"/>
    </row>
    <row r="167" spans="1:13">
      <c r="B167" s="32"/>
      <c r="C167" s="45" t="s">
        <v>75</v>
      </c>
      <c r="D167" s="26"/>
      <c r="E167" s="26"/>
      <c r="F167" s="46">
        <f>SUMIF(K149:K164, IF(K148="","",K148), J149:J164)</f>
        <v>0</v>
      </c>
      <c r="G167" s="46"/>
      <c r="H167" s="46"/>
      <c r="I167" s="46"/>
      <c r="J167" s="47"/>
    </row>
    <row r="168" spans="1:13" ht="16.9125" customHeight="1">
      <c r="B168" s="32"/>
      <c r="C168" s="45" t="s">
        <v>76</v>
      </c>
      <c r="D168" s="26"/>
      <c r="E168" s="26"/>
      <c r="F168" s="46">
        <f>ROUND(SUMIF(K149:K164, IF(K148="","",K148), J149:J164) * 0.2, 2)</f>
        <v>0</v>
      </c>
      <c r="G168" s="46"/>
      <c r="H168" s="46"/>
      <c r="I168" s="46"/>
      <c r="J168" s="47"/>
    </row>
    <row r="169" spans="1:13">
      <c r="B169" s="32"/>
      <c r="C169" s="48" t="s">
        <v>77</v>
      </c>
      <c r="D169" s="49"/>
      <c r="E169" s="49"/>
      <c r="F169" s="50">
        <f>SUM(F167:F168)</f>
        <v>0</v>
      </c>
      <c r="G169" s="50"/>
      <c r="H169" s="50"/>
      <c r="I169" s="50"/>
      <c r="J169" s="51"/>
    </row>
    <row r="170" spans="1:13" ht="18.60375" customHeight="1">
      <c r="A170" s="7">
        <v>3</v>
      </c>
      <c r="B170" s="21" t="s">
        <v>126</v>
      </c>
      <c r="C170" s="22" t="s">
        <v>127</v>
      </c>
      <c r="D170" s="22"/>
      <c r="E170" s="22"/>
      <c r="F170" s="22"/>
      <c r="G170" s="22"/>
      <c r="H170" s="22"/>
      <c r="I170" s="22"/>
      <c r="J170" s="23"/>
      <c r="K170" s="7"/>
    </row>
    <row r="171" spans="1:13" ht="27.225" customHeight="1">
      <c r="A171" s="7">
        <v>9</v>
      </c>
      <c r="B171" s="30" t="s">
        <v>128</v>
      </c>
      <c r="C171" s="31" t="s">
        <v>129</v>
      </c>
      <c r="D171" s="32"/>
      <c r="E171" s="32"/>
      <c r="F171" s="33" t="s">
        <v>12</v>
      </c>
      <c r="G171" s="34">
        <v>217.47</v>
      </c>
      <c r="H171" s="34"/>
      <c r="I171" s="35"/>
      <c r="J171" s="36">
        <f>IF(AND(G171= "",H171= ""), 0, ROUND(ROUND(I171, 2) * ROUND(IF(H171="",G171,H171),  2), 2))</f>
        <v>0</v>
      </c>
      <c r="K171" s="7"/>
      <c r="M171" s="37">
        <v>0.2</v>
      </c>
    </row>
    <row r="172" spans="1:13" hidden="1">
      <c r="A172" s="7" t="s">
        <v>53</v>
      </c>
    </row>
    <row r="173" spans="1:13" hidden="1">
      <c r="A173" s="7" t="s">
        <v>53</v>
      </c>
    </row>
    <row r="174" spans="1:13" hidden="1">
      <c r="A174" s="7" t="s">
        <v>53</v>
      </c>
    </row>
    <row r="175" spans="1:13">
      <c r="A175" s="7" t="s">
        <v>54</v>
      </c>
      <c r="B175" s="38"/>
      <c r="C175" s="38" t="s">
        <v>130</v>
      </c>
      <c r="D175" s="38"/>
      <c r="E175" s="38"/>
      <c r="F175" s="38"/>
      <c r="G175" s="38"/>
      <c r="H175" s="38"/>
      <c r="I175" s="38"/>
      <c r="J175" s="38"/>
    </row>
    <row r="176" spans="1:13" hidden="1">
      <c r="A176" s="7" t="s">
        <v>103</v>
      </c>
    </row>
    <row r="177" spans="1:13" hidden="1">
      <c r="A177" s="7" t="s">
        <v>104</v>
      </c>
    </row>
    <row r="178" spans="1:13" hidden="1">
      <c r="A178" s="7" t="s">
        <v>105</v>
      </c>
    </row>
    <row r="179" spans="1:13" hidden="1">
      <c r="A179" s="7" t="s">
        <v>106</v>
      </c>
    </row>
    <row r="180" spans="1:13" hidden="1">
      <c r="A180" s="7" t="s">
        <v>58</v>
      </c>
    </row>
    <row r="181" spans="1:13" hidden="1">
      <c r="A181" s="7" t="s">
        <v>58</v>
      </c>
    </row>
    <row r="182" spans="1:13" hidden="1">
      <c r="A182" s="7" t="s">
        <v>59</v>
      </c>
    </row>
    <row r="183" spans="1:13">
      <c r="A183" s="7">
        <v>9</v>
      </c>
      <c r="B183" s="30" t="s">
        <v>131</v>
      </c>
      <c r="C183" s="31" t="s">
        <v>132</v>
      </c>
      <c r="D183" s="32"/>
      <c r="E183" s="32"/>
      <c r="F183" s="33" t="s">
        <v>116</v>
      </c>
      <c r="G183" s="34">
        <v>2.29</v>
      </c>
      <c r="H183" s="34"/>
      <c r="I183" s="35"/>
      <c r="J183" s="36">
        <f>IF(AND(G183= "",H183= ""), 0, ROUND(ROUND(I183, 2) * ROUND(IF(H183="",G183,H183),  2), 2))</f>
        <v>0</v>
      </c>
      <c r="K183" s="7"/>
      <c r="M183" s="37">
        <v>0.2</v>
      </c>
    </row>
    <row r="184" spans="1:13">
      <c r="A184" s="7" t="s">
        <v>54</v>
      </c>
      <c r="B184" s="38"/>
      <c r="C184" s="38" t="s">
        <v>133</v>
      </c>
      <c r="D184" s="38"/>
      <c r="E184" s="38"/>
      <c r="F184" s="38"/>
      <c r="G184" s="38"/>
      <c r="H184" s="38"/>
      <c r="I184" s="38"/>
      <c r="J184" s="38"/>
    </row>
    <row r="185" spans="1:13" hidden="1">
      <c r="A185" s="7" t="s">
        <v>58</v>
      </c>
    </row>
    <row r="186" spans="1:13" hidden="1">
      <c r="A186" s="7" t="s">
        <v>59</v>
      </c>
    </row>
    <row r="187" spans="1:13">
      <c r="A187" s="7">
        <v>9</v>
      </c>
      <c r="B187" s="30" t="s">
        <v>134</v>
      </c>
      <c r="C187" s="31" t="s">
        <v>135</v>
      </c>
      <c r="D187" s="32"/>
      <c r="E187" s="32"/>
      <c r="F187" s="33" t="s">
        <v>116</v>
      </c>
      <c r="G187" s="34">
        <v>14.5</v>
      </c>
      <c r="H187" s="34"/>
      <c r="I187" s="35"/>
      <c r="J187" s="36">
        <f>IF(AND(G187= "",H187= ""), 0, ROUND(ROUND(I187, 2) * ROUND(IF(H187="",G187,H187),  2), 2))</f>
        <v>0</v>
      </c>
      <c r="K187" s="7"/>
      <c r="M187" s="37">
        <v>0.2</v>
      </c>
    </row>
    <row r="188" spans="1:13">
      <c r="A188" s="7" t="s">
        <v>54</v>
      </c>
      <c r="B188" s="38"/>
      <c r="C188" s="38" t="s">
        <v>136</v>
      </c>
      <c r="D188" s="38"/>
      <c r="E188" s="38"/>
      <c r="F188" s="38"/>
      <c r="G188" s="38"/>
      <c r="H188" s="38"/>
      <c r="I188" s="38"/>
      <c r="J188" s="38"/>
    </row>
    <row r="189" spans="1:13" hidden="1">
      <c r="A189" s="7" t="s">
        <v>58</v>
      </c>
    </row>
    <row r="190" spans="1:13" hidden="1">
      <c r="A190" s="7" t="s">
        <v>59</v>
      </c>
    </row>
    <row r="191" spans="1:13">
      <c r="A191" s="7">
        <v>9</v>
      </c>
      <c r="B191" s="30" t="s">
        <v>137</v>
      </c>
      <c r="C191" s="31" t="s">
        <v>138</v>
      </c>
      <c r="D191" s="32"/>
      <c r="E191" s="32"/>
      <c r="F191" s="33" t="s">
        <v>116</v>
      </c>
      <c r="G191" s="34">
        <v>4</v>
      </c>
      <c r="H191" s="34"/>
      <c r="I191" s="35"/>
      <c r="J191" s="36">
        <f>IF(AND(G191= "",H191= ""), 0, ROUND(ROUND(I191, 2) * ROUND(IF(H191="",G191,H191),  2), 2))</f>
        <v>0</v>
      </c>
      <c r="K191" s="7"/>
      <c r="M191" s="37">
        <v>0.2</v>
      </c>
    </row>
    <row r="192" spans="1:13">
      <c r="A192" s="7" t="s">
        <v>54</v>
      </c>
      <c r="B192" s="38"/>
      <c r="C192" s="38" t="s">
        <v>139</v>
      </c>
      <c r="D192" s="38"/>
      <c r="E192" s="38"/>
      <c r="F192" s="38"/>
      <c r="G192" s="38"/>
      <c r="H192" s="38"/>
      <c r="I192" s="38"/>
      <c r="J192" s="38"/>
    </row>
    <row r="193" spans="1:13" hidden="1">
      <c r="A193" s="7" t="s">
        <v>58</v>
      </c>
    </row>
    <row r="194" spans="1:13" hidden="1">
      <c r="A194" s="7" t="s">
        <v>59</v>
      </c>
    </row>
    <row r="195" spans="1:13" ht="39.47625000000001" customHeight="1">
      <c r="A195" s="7">
        <v>9</v>
      </c>
      <c r="B195" s="30" t="s">
        <v>140</v>
      </c>
      <c r="C195" s="31" t="s">
        <v>141</v>
      </c>
      <c r="D195" s="32"/>
      <c r="E195" s="32"/>
      <c r="F195" s="33" t="s">
        <v>12</v>
      </c>
      <c r="G195" s="34">
        <v>19.99</v>
      </c>
      <c r="H195" s="34"/>
      <c r="I195" s="35"/>
      <c r="J195" s="36">
        <f>IF(AND(G195= "",H195= ""), 0, ROUND(ROUND(I195, 2) * ROUND(IF(H195="",G195,H195),  2), 2))</f>
        <v>0</v>
      </c>
      <c r="K195" s="7"/>
      <c r="M195" s="37">
        <v>0.2</v>
      </c>
    </row>
    <row r="196" spans="1:13" hidden="1">
      <c r="A196" s="7" t="s">
        <v>53</v>
      </c>
    </row>
    <row r="197" spans="1:13" hidden="1">
      <c r="A197" s="7" t="s">
        <v>53</v>
      </c>
    </row>
    <row r="198" spans="1:13" hidden="1">
      <c r="A198" s="7" t="s">
        <v>53</v>
      </c>
    </row>
    <row r="199" spans="1:13">
      <c r="A199" s="7" t="s">
        <v>54</v>
      </c>
      <c r="B199" s="38"/>
      <c r="C199" s="38" t="s">
        <v>142</v>
      </c>
      <c r="D199" s="38"/>
      <c r="E199" s="38"/>
      <c r="F199" s="38"/>
      <c r="G199" s="38"/>
      <c r="H199" s="38"/>
      <c r="I199" s="38"/>
      <c r="J199" s="38"/>
    </row>
    <row r="200" spans="1:13" hidden="1">
      <c r="A200" s="7" t="s">
        <v>103</v>
      </c>
    </row>
    <row r="201" spans="1:13" hidden="1">
      <c r="A201" s="7" t="s">
        <v>104</v>
      </c>
    </row>
    <row r="202" spans="1:13" hidden="1">
      <c r="A202" s="7" t="s">
        <v>105</v>
      </c>
    </row>
    <row r="203" spans="1:13" hidden="1">
      <c r="A203" s="7" t="s">
        <v>106</v>
      </c>
    </row>
    <row r="204" spans="1:13" hidden="1">
      <c r="A204" s="7" t="s">
        <v>58</v>
      </c>
    </row>
    <row r="205" spans="1:13" hidden="1">
      <c r="A205" s="7" t="s">
        <v>59</v>
      </c>
    </row>
    <row r="206" spans="1:13">
      <c r="A206" s="7" t="s">
        <v>40</v>
      </c>
      <c r="B206" s="32"/>
      <c r="J206" s="32"/>
    </row>
    <row r="207" spans="1:13">
      <c r="B207" s="32"/>
      <c r="C207" s="40" t="s">
        <v>127</v>
      </c>
      <c r="D207" s="41"/>
      <c r="E207" s="41"/>
      <c r="F207" s="42"/>
      <c r="G207" s="42"/>
      <c r="H207" s="42"/>
      <c r="I207" s="42"/>
      <c r="J207" s="43"/>
    </row>
    <row r="208" spans="1:13">
      <c r="B208" s="32"/>
      <c r="C208" s="44"/>
      <c r="D208" s="7"/>
      <c r="E208" s="7"/>
      <c r="F208" s="7"/>
      <c r="G208" s="7"/>
      <c r="H208" s="7"/>
      <c r="I208" s="7"/>
      <c r="J208" s="8"/>
    </row>
    <row r="209" spans="1:13">
      <c r="B209" s="32"/>
      <c r="C209" s="45" t="s">
        <v>75</v>
      </c>
      <c r="D209" s="26"/>
      <c r="E209" s="26"/>
      <c r="F209" s="46">
        <f>SUMIF(K171:K206, IF(K170="","",K170), J171:J206)</f>
        <v>0</v>
      </c>
      <c r="G209" s="46"/>
      <c r="H209" s="46"/>
      <c r="I209" s="46"/>
      <c r="J209" s="47"/>
    </row>
    <row r="210" spans="1:13" ht="16.9125" customHeight="1">
      <c r="B210" s="32"/>
      <c r="C210" s="45" t="s">
        <v>76</v>
      </c>
      <c r="D210" s="26"/>
      <c r="E210" s="26"/>
      <c r="F210" s="46">
        <f>ROUND(SUMIF(K171:K206, IF(K170="","",K170), J171:J206) * 0.2, 2)</f>
        <v>0</v>
      </c>
      <c r="G210" s="46"/>
      <c r="H210" s="46"/>
      <c r="I210" s="46"/>
      <c r="J210" s="47"/>
    </row>
    <row r="211" spans="1:13">
      <c r="B211" s="32"/>
      <c r="C211" s="48" t="s">
        <v>77</v>
      </c>
      <c r="D211" s="49"/>
      <c r="E211" s="49"/>
      <c r="F211" s="50">
        <f>SUM(F209:F210)</f>
        <v>0</v>
      </c>
      <c r="G211" s="50"/>
      <c r="H211" s="50"/>
      <c r="I211" s="50"/>
      <c r="J211" s="51"/>
    </row>
    <row r="212" spans="1:13" ht="18.60375" customHeight="1">
      <c r="A212" s="7">
        <v>3</v>
      </c>
      <c r="B212" s="21" t="s">
        <v>143</v>
      </c>
      <c r="C212" s="22" t="s">
        <v>144</v>
      </c>
      <c r="D212" s="22"/>
      <c r="E212" s="22"/>
      <c r="F212" s="22"/>
      <c r="G212" s="22"/>
      <c r="H212" s="22"/>
      <c r="I212" s="22"/>
      <c r="J212" s="23"/>
      <c r="K212" s="7"/>
    </row>
    <row r="213" spans="1:13" ht="18.0125" customHeight="1">
      <c r="A213" s="7">
        <v>4</v>
      </c>
      <c r="B213" s="21" t="s">
        <v>145</v>
      </c>
      <c r="C213" s="24" t="s">
        <v>146</v>
      </c>
      <c r="D213" s="24"/>
      <c r="E213" s="24"/>
      <c r="F213" s="24"/>
      <c r="G213" s="24"/>
      <c r="H213" s="24"/>
      <c r="I213" s="24"/>
      <c r="J213" s="25"/>
      <c r="K213" s="7"/>
    </row>
    <row r="214" spans="1:13">
      <c r="A214" s="7">
        <v>9</v>
      </c>
      <c r="B214" s="30" t="s">
        <v>147</v>
      </c>
      <c r="C214" s="31" t="s">
        <v>148</v>
      </c>
      <c r="D214" s="32"/>
      <c r="E214" s="32"/>
      <c r="F214" s="33" t="s">
        <v>116</v>
      </c>
      <c r="G214" s="34">
        <v>4.89</v>
      </c>
      <c r="H214" s="34"/>
      <c r="I214" s="35"/>
      <c r="J214" s="36">
        <f>IF(AND(G214= "",H214= ""), 0, ROUND(ROUND(I214, 2) * ROUND(IF(H214="",G214,H214),  2), 2))</f>
        <v>0</v>
      </c>
      <c r="K214" s="7"/>
      <c r="M214" s="37">
        <v>0.2</v>
      </c>
    </row>
    <row r="215" spans="1:13" hidden="1">
      <c r="A215" s="7" t="s">
        <v>53</v>
      </c>
    </row>
    <row r="216" spans="1:13" hidden="1">
      <c r="A216" s="7" t="s">
        <v>149</v>
      </c>
    </row>
    <row r="217" spans="1:13" hidden="1">
      <c r="A217" s="7" t="s">
        <v>150</v>
      </c>
    </row>
    <row r="218" spans="1:13" hidden="1">
      <c r="A218" s="7" t="s">
        <v>151</v>
      </c>
    </row>
    <row r="219" spans="1:13" hidden="1">
      <c r="A219" s="7" t="s">
        <v>58</v>
      </c>
    </row>
    <row r="220" spans="1:13" hidden="1">
      <c r="A220" s="7" t="s">
        <v>59</v>
      </c>
    </row>
    <row r="221" spans="1:13">
      <c r="A221" s="7">
        <v>9</v>
      </c>
      <c r="B221" s="30" t="s">
        <v>152</v>
      </c>
      <c r="C221" s="31" t="s">
        <v>153</v>
      </c>
      <c r="D221" s="32"/>
      <c r="E221" s="32"/>
      <c r="F221" s="33" t="s">
        <v>154</v>
      </c>
      <c r="G221" s="39">
        <v>1</v>
      </c>
      <c r="H221" s="39"/>
      <c r="I221" s="35"/>
      <c r="J221" s="36">
        <f>IF(AND(G221= "",H221= ""), 0, ROUND(ROUND(I221, 2) * ROUND(IF(H221="",G221,H221),  0), 2))</f>
        <v>0</v>
      </c>
      <c r="K221" s="7"/>
      <c r="M221" s="37">
        <v>0.2</v>
      </c>
    </row>
    <row r="222" spans="1:13" hidden="1">
      <c r="A222" s="7" t="s">
        <v>53</v>
      </c>
    </row>
    <row r="223" spans="1:13">
      <c r="A223" s="7" t="s">
        <v>54</v>
      </c>
      <c r="B223" s="38"/>
      <c r="C223" s="38" t="s">
        <v>155</v>
      </c>
      <c r="D223" s="38"/>
      <c r="E223" s="38"/>
      <c r="F223" s="38"/>
      <c r="G223" s="38"/>
      <c r="H223" s="38"/>
      <c r="I223" s="38"/>
      <c r="J223" s="38"/>
    </row>
    <row r="224" spans="1:13" hidden="1">
      <c r="A224" s="7" t="s">
        <v>149</v>
      </c>
    </row>
    <row r="225" spans="1:13" hidden="1">
      <c r="A225" s="7" t="s">
        <v>149</v>
      </c>
    </row>
    <row r="226" spans="1:13" hidden="1">
      <c r="A226" s="7" t="s">
        <v>150</v>
      </c>
    </row>
    <row r="227" spans="1:13" hidden="1">
      <c r="A227" s="7" t="s">
        <v>151</v>
      </c>
    </row>
    <row r="228" spans="1:13" hidden="1">
      <c r="A228" s="7" t="s">
        <v>58</v>
      </c>
    </row>
    <row r="229" spans="1:13" hidden="1">
      <c r="A229" s="7" t="s">
        <v>59</v>
      </c>
    </row>
    <row r="230" spans="1:13">
      <c r="A230" s="7">
        <v>9</v>
      </c>
      <c r="B230" s="30" t="s">
        <v>156</v>
      </c>
      <c r="C230" s="31" t="s">
        <v>157</v>
      </c>
      <c r="D230" s="32"/>
      <c r="E230" s="32"/>
      <c r="F230" s="33" t="s">
        <v>116</v>
      </c>
      <c r="G230" s="34">
        <v>2.81</v>
      </c>
      <c r="H230" s="34"/>
      <c r="I230" s="35"/>
      <c r="J230" s="36">
        <f>IF(AND(G230= "",H230= ""), 0, ROUND(ROUND(I230, 2) * ROUND(IF(H230="",G230,H230),  2), 2))</f>
        <v>0</v>
      </c>
      <c r="K230" s="7"/>
      <c r="M230" s="37">
        <v>0.2</v>
      </c>
    </row>
    <row r="231" spans="1:13" hidden="1">
      <c r="A231" s="7" t="s">
        <v>53</v>
      </c>
    </row>
    <row r="232" spans="1:13">
      <c r="A232" s="7" t="s">
        <v>54</v>
      </c>
      <c r="B232" s="38"/>
      <c r="C232" s="38" t="s">
        <v>158</v>
      </c>
      <c r="D232" s="38"/>
      <c r="E232" s="38"/>
      <c r="F232" s="38"/>
      <c r="G232" s="38"/>
      <c r="H232" s="38"/>
      <c r="I232" s="38"/>
      <c r="J232" s="38"/>
    </row>
    <row r="233" spans="1:13" hidden="1">
      <c r="A233" s="7" t="s">
        <v>149</v>
      </c>
    </row>
    <row r="234" spans="1:13" hidden="1">
      <c r="A234" s="7" t="s">
        <v>149</v>
      </c>
    </row>
    <row r="235" spans="1:13" hidden="1">
      <c r="A235" s="7" t="s">
        <v>150</v>
      </c>
    </row>
    <row r="236" spans="1:13" hidden="1">
      <c r="A236" s="7" t="s">
        <v>151</v>
      </c>
    </row>
    <row r="237" spans="1:13" hidden="1">
      <c r="A237" s="7" t="s">
        <v>58</v>
      </c>
    </row>
    <row r="238" spans="1:13" hidden="1">
      <c r="A238" s="7" t="s">
        <v>59</v>
      </c>
    </row>
    <row r="239" spans="1:13">
      <c r="A239" s="7">
        <v>9</v>
      </c>
      <c r="B239" s="30" t="s">
        <v>159</v>
      </c>
      <c r="C239" s="31" t="s">
        <v>160</v>
      </c>
      <c r="D239" s="32"/>
      <c r="E239" s="32"/>
      <c r="F239" s="33" t="s">
        <v>116</v>
      </c>
      <c r="G239" s="34">
        <v>4.89</v>
      </c>
      <c r="H239" s="34"/>
      <c r="I239" s="35"/>
      <c r="J239" s="36">
        <f>IF(AND(G239= "",H239= ""), 0, ROUND(ROUND(I239, 2) * ROUND(IF(H239="",G239,H239),  2), 2))</f>
        <v>0</v>
      </c>
      <c r="K239" s="7"/>
      <c r="M239" s="37">
        <v>0.2</v>
      </c>
    </row>
    <row r="240" spans="1:13" hidden="1">
      <c r="A240" s="7" t="s">
        <v>53</v>
      </c>
    </row>
    <row r="241" spans="1:13">
      <c r="A241" s="7" t="s">
        <v>54</v>
      </c>
      <c r="B241" s="38"/>
      <c r="C241" s="38" t="s">
        <v>161</v>
      </c>
      <c r="D241" s="38"/>
      <c r="E241" s="38"/>
      <c r="F241" s="38"/>
      <c r="G241" s="38"/>
      <c r="H241" s="38"/>
      <c r="I241" s="38"/>
      <c r="J241" s="38"/>
    </row>
    <row r="242" spans="1:13" hidden="1">
      <c r="A242" s="7" t="s">
        <v>149</v>
      </c>
    </row>
    <row r="243" spans="1:13" hidden="1">
      <c r="A243" s="7" t="s">
        <v>149</v>
      </c>
    </row>
    <row r="244" spans="1:13" hidden="1">
      <c r="A244" s="7" t="s">
        <v>150</v>
      </c>
    </row>
    <row r="245" spans="1:13" hidden="1">
      <c r="A245" s="7" t="s">
        <v>151</v>
      </c>
    </row>
    <row r="246" spans="1:13" hidden="1">
      <c r="A246" s="7" t="s">
        <v>58</v>
      </c>
    </row>
    <row r="247" spans="1:13" hidden="1">
      <c r="A247" s="7" t="s">
        <v>59</v>
      </c>
    </row>
    <row r="248" spans="1:13">
      <c r="A248" s="7">
        <v>9</v>
      </c>
      <c r="B248" s="30" t="s">
        <v>162</v>
      </c>
      <c r="C248" s="31" t="s">
        <v>163</v>
      </c>
      <c r="D248" s="32"/>
      <c r="E248" s="32"/>
      <c r="F248" s="33" t="s">
        <v>116</v>
      </c>
      <c r="G248" s="34">
        <v>7.95</v>
      </c>
      <c r="H248" s="34"/>
      <c r="I248" s="35"/>
      <c r="J248" s="36">
        <f>IF(AND(G248= "",H248= ""), 0, ROUND(ROUND(I248, 2) * ROUND(IF(H248="",G248,H248),  2), 2))</f>
        <v>0</v>
      </c>
      <c r="K248" s="7"/>
      <c r="M248" s="37">
        <v>0.2</v>
      </c>
    </row>
    <row r="249" spans="1:13">
      <c r="A249" s="7" t="s">
        <v>54</v>
      </c>
      <c r="B249" s="38"/>
      <c r="C249" s="38" t="s">
        <v>164</v>
      </c>
      <c r="D249" s="38"/>
      <c r="E249" s="38"/>
      <c r="F249" s="38"/>
      <c r="G249" s="38"/>
      <c r="H249" s="38"/>
      <c r="I249" s="38"/>
      <c r="J249" s="38"/>
    </row>
    <row r="250" spans="1:13" hidden="1">
      <c r="A250" s="7" t="s">
        <v>58</v>
      </c>
    </row>
    <row r="251" spans="1:13" hidden="1">
      <c r="A251" s="7" t="s">
        <v>59</v>
      </c>
    </row>
    <row r="252" spans="1:13" ht="27.225" customHeight="1">
      <c r="A252" s="7">
        <v>9</v>
      </c>
      <c r="B252" s="30" t="s">
        <v>165</v>
      </c>
      <c r="C252" s="31" t="s">
        <v>166</v>
      </c>
      <c r="D252" s="32"/>
      <c r="E252" s="32"/>
      <c r="F252" s="33" t="s">
        <v>12</v>
      </c>
      <c r="G252" s="34">
        <v>5.06</v>
      </c>
      <c r="H252" s="34"/>
      <c r="I252" s="35"/>
      <c r="J252" s="36">
        <f>IF(AND(G252= "",H252= ""), 0, ROUND(ROUND(I252, 2) * ROUND(IF(H252="",G252,H252),  2), 2))</f>
        <v>0</v>
      </c>
      <c r="K252" s="7"/>
      <c r="M252" s="37">
        <v>0.2</v>
      </c>
    </row>
    <row r="253" spans="1:13">
      <c r="A253" s="7" t="s">
        <v>54</v>
      </c>
      <c r="B253" s="38"/>
      <c r="C253" s="38" t="s">
        <v>167</v>
      </c>
      <c r="D253" s="38"/>
      <c r="E253" s="38"/>
      <c r="F253" s="38"/>
      <c r="G253" s="38"/>
      <c r="H253" s="38"/>
      <c r="I253" s="38"/>
      <c r="J253" s="38"/>
    </row>
    <row r="254" spans="1:13" hidden="1">
      <c r="A254" s="7" t="s">
        <v>58</v>
      </c>
    </row>
    <row r="255" spans="1:13" hidden="1">
      <c r="A255" s="7" t="s">
        <v>59</v>
      </c>
    </row>
    <row r="256" spans="1:13">
      <c r="A256" s="7">
        <v>9</v>
      </c>
      <c r="B256" s="30" t="s">
        <v>168</v>
      </c>
      <c r="C256" s="31" t="s">
        <v>169</v>
      </c>
      <c r="D256" s="32"/>
      <c r="E256" s="32"/>
      <c r="F256" s="33" t="s">
        <v>13</v>
      </c>
      <c r="G256" s="39">
        <v>4</v>
      </c>
      <c r="H256" s="39"/>
      <c r="I256" s="35"/>
      <c r="J256" s="36">
        <f>IF(AND(G256= "",H256= ""), 0, ROUND(ROUND(I256, 2) * ROUND(IF(H256="",G256,H256),  0), 2))</f>
        <v>0</v>
      </c>
      <c r="K256" s="7"/>
      <c r="M256" s="37">
        <v>0.2</v>
      </c>
    </row>
    <row r="257" spans="1:13">
      <c r="A257" s="7" t="s">
        <v>54</v>
      </c>
      <c r="B257" s="38"/>
      <c r="C257" s="38" t="s">
        <v>167</v>
      </c>
      <c r="D257" s="38"/>
      <c r="E257" s="38"/>
      <c r="F257" s="38"/>
      <c r="G257" s="38"/>
      <c r="H257" s="38"/>
      <c r="I257" s="38"/>
      <c r="J257" s="38"/>
    </row>
    <row r="258" spans="1:13" hidden="1">
      <c r="A258" s="7" t="s">
        <v>59</v>
      </c>
    </row>
    <row r="259" spans="1:13" ht="27.225" customHeight="1">
      <c r="A259" s="7">
        <v>9</v>
      </c>
      <c r="B259" s="30" t="s">
        <v>170</v>
      </c>
      <c r="C259" s="31" t="s">
        <v>171</v>
      </c>
      <c r="D259" s="32"/>
      <c r="E259" s="32"/>
      <c r="F259" s="33" t="s">
        <v>12</v>
      </c>
      <c r="G259" s="34">
        <v>1.2</v>
      </c>
      <c r="H259" s="34"/>
      <c r="I259" s="35"/>
      <c r="J259" s="36">
        <f>IF(AND(G259= "",H259= ""), 0, ROUND(ROUND(I259, 2) * ROUND(IF(H259="",G259,H259),  2), 2))</f>
        <v>0</v>
      </c>
      <c r="K259" s="7"/>
      <c r="M259" s="37">
        <v>0.2</v>
      </c>
    </row>
    <row r="260" spans="1:13" hidden="1">
      <c r="A260" s="7" t="s">
        <v>58</v>
      </c>
    </row>
    <row r="261" spans="1:13" hidden="1">
      <c r="A261" s="7" t="s">
        <v>59</v>
      </c>
    </row>
    <row r="262" spans="1:13" hidden="1">
      <c r="A262" s="7" t="s">
        <v>74</v>
      </c>
    </row>
    <row r="263" spans="1:13">
      <c r="A263" s="7" t="s">
        <v>40</v>
      </c>
      <c r="B263" s="32"/>
      <c r="J263" s="32"/>
    </row>
    <row r="264" spans="1:13">
      <c r="B264" s="32"/>
      <c r="C264" s="40" t="s">
        <v>144</v>
      </c>
      <c r="D264" s="41"/>
      <c r="E264" s="41"/>
      <c r="F264" s="42"/>
      <c r="G264" s="42"/>
      <c r="H264" s="42"/>
      <c r="I264" s="42"/>
      <c r="J264" s="43"/>
    </row>
    <row r="265" spans="1:13">
      <c r="B265" s="32"/>
      <c r="C265" s="44"/>
      <c r="D265" s="7"/>
      <c r="E265" s="7"/>
      <c r="F265" s="7"/>
      <c r="G265" s="7"/>
      <c r="H265" s="7"/>
      <c r="I265" s="7"/>
      <c r="J265" s="8"/>
    </row>
    <row r="266" spans="1:13">
      <c r="B266" s="32"/>
      <c r="C266" s="45" t="s">
        <v>75</v>
      </c>
      <c r="D266" s="26"/>
      <c r="E266" s="26"/>
      <c r="F266" s="46">
        <f>SUMIF(K213:K263, IF(K212="","",K212), J213:J263)</f>
        <v>0</v>
      </c>
      <c r="G266" s="46"/>
      <c r="H266" s="46"/>
      <c r="I266" s="46"/>
      <c r="J266" s="47"/>
    </row>
    <row r="267" spans="1:13" ht="16.9125" customHeight="1">
      <c r="B267" s="32"/>
      <c r="C267" s="45" t="s">
        <v>76</v>
      </c>
      <c r="D267" s="26"/>
      <c r="E267" s="26"/>
      <c r="F267" s="46">
        <f>ROUND(SUMIF(K213:K263, IF(K212="","",K212), J213:J263) * 0.2, 2)</f>
        <v>0</v>
      </c>
      <c r="G267" s="46"/>
      <c r="H267" s="46"/>
      <c r="I267" s="46"/>
      <c r="J267" s="47"/>
    </row>
    <row r="268" spans="1:13">
      <c r="B268" s="32"/>
      <c r="C268" s="48" t="s">
        <v>77</v>
      </c>
      <c r="D268" s="49"/>
      <c r="E268" s="49"/>
      <c r="F268" s="50">
        <f>SUM(F266:F267)</f>
        <v>0</v>
      </c>
      <c r="G268" s="50"/>
      <c r="H268" s="50"/>
      <c r="I268" s="50"/>
      <c r="J268" s="51"/>
    </row>
    <row r="269" spans="1:13" ht="44.46750000000001" customHeight="1">
      <c r="A269" s="7">
        <v>3</v>
      </c>
      <c r="B269" s="21" t="s">
        <v>172</v>
      </c>
      <c r="C269" s="22" t="s">
        <v>173</v>
      </c>
      <c r="D269" s="22"/>
      <c r="E269" s="22"/>
      <c r="F269" s="22"/>
      <c r="G269" s="22"/>
      <c r="H269" s="22"/>
      <c r="I269" s="22"/>
      <c r="J269" s="23"/>
      <c r="K269" s="7" t="s">
        <v>174</v>
      </c>
    </row>
    <row r="270" spans="1:13" hidden="1">
      <c r="A270" s="7" t="s">
        <v>43</v>
      </c>
    </row>
    <row r="271" spans="1:13">
      <c r="A271" s="7">
        <v>9</v>
      </c>
      <c r="B271" s="30" t="s">
        <v>175</v>
      </c>
      <c r="C271" s="31" t="s">
        <v>176</v>
      </c>
      <c r="D271" s="32"/>
      <c r="E271" s="32"/>
      <c r="F271" s="33" t="s">
        <v>12</v>
      </c>
      <c r="G271" s="34">
        <v>40</v>
      </c>
      <c r="H271" s="34"/>
      <c r="I271" s="35"/>
      <c r="J271" s="36">
        <f>IF(AND(G271= "",H271= ""), 0, ROUND(ROUND(I271, 2) * ROUND(IF(H271="",G271,H271),  2), 2))</f>
        <v>0</v>
      </c>
      <c r="K271" s="7" t="s">
        <v>174</v>
      </c>
      <c r="L271" s="7" t="s">
        <v>177</v>
      </c>
      <c r="M271" s="37">
        <v>0.2</v>
      </c>
    </row>
    <row r="272" spans="1:13">
      <c r="A272" s="7" t="s">
        <v>54</v>
      </c>
      <c r="B272" s="38"/>
      <c r="C272" s="38" t="s">
        <v>178</v>
      </c>
      <c r="D272" s="38"/>
      <c r="E272" s="38"/>
      <c r="F272" s="38"/>
      <c r="G272" s="38"/>
      <c r="H272" s="38"/>
      <c r="I272" s="38"/>
      <c r="J272" s="38"/>
    </row>
    <row r="273" spans="1:13" hidden="1">
      <c r="A273" s="7" t="s">
        <v>59</v>
      </c>
    </row>
    <row r="274" spans="1:13" ht="27.225" customHeight="1">
      <c r="A274" s="7">
        <v>9</v>
      </c>
      <c r="B274" s="30" t="s">
        <v>179</v>
      </c>
      <c r="C274" s="31" t="s">
        <v>180</v>
      </c>
      <c r="D274" s="32"/>
      <c r="E274" s="32"/>
      <c r="F274" s="33" t="s">
        <v>12</v>
      </c>
      <c r="G274" s="34">
        <v>5.4</v>
      </c>
      <c r="H274" s="34"/>
      <c r="I274" s="35"/>
      <c r="J274" s="36">
        <f>IF(AND(G274= "",H274= ""), 0, ROUND(ROUND(I274, 2) * ROUND(IF(H274="",G274,H274),  2), 2))</f>
        <v>0</v>
      </c>
      <c r="K274" s="7" t="s">
        <v>174</v>
      </c>
      <c r="L274" s="7" t="s">
        <v>181</v>
      </c>
      <c r="M274" s="37">
        <v>0.2</v>
      </c>
    </row>
    <row r="275" spans="1:13" hidden="1">
      <c r="A275" s="7" t="s">
        <v>58</v>
      </c>
    </row>
    <row r="276" spans="1:13" hidden="1">
      <c r="A276" s="7" t="s">
        <v>59</v>
      </c>
    </row>
    <row r="277" spans="1:13">
      <c r="A277" s="7" t="s">
        <v>40</v>
      </c>
      <c r="B277" s="32"/>
      <c r="J277" s="32"/>
    </row>
    <row r="278" spans="1:13" ht="16.9125" customHeight="1">
      <c r="B278" s="32"/>
      <c r="C278" s="40" t="s">
        <v>182</v>
      </c>
      <c r="D278" s="41"/>
      <c r="E278" s="41"/>
      <c r="F278" s="42" t="s">
        <v>183</v>
      </c>
      <c r="G278" s="42"/>
      <c r="H278" s="42"/>
      <c r="I278" s="42"/>
      <c r="J278" s="43"/>
    </row>
    <row r="279" spans="1:13">
      <c r="B279" s="32"/>
      <c r="C279" s="44"/>
      <c r="D279" s="7"/>
      <c r="E279" s="7"/>
      <c r="F279" s="7"/>
      <c r="G279" s="7"/>
      <c r="H279" s="7"/>
      <c r="I279" s="7"/>
      <c r="J279" s="8"/>
    </row>
    <row r="280" spans="1:13">
      <c r="B280" s="32"/>
      <c r="C280" s="45" t="s">
        <v>75</v>
      </c>
      <c r="D280" s="26"/>
      <c r="E280" s="26"/>
      <c r="F280" s="46">
        <f>SUMIF(K270:K277, IF(K269="","",K269), J270:J277)</f>
        <v>0</v>
      </c>
      <c r="G280" s="46"/>
      <c r="H280" s="46"/>
      <c r="I280" s="46"/>
      <c r="J280" s="47"/>
    </row>
    <row r="281" spans="1:13" ht="16.9125" customHeight="1">
      <c r="B281" s="32"/>
      <c r="C281" s="45" t="s">
        <v>76</v>
      </c>
      <c r="D281" s="26"/>
      <c r="E281" s="26"/>
      <c r="F281" s="46">
        <f>ROUND(SUMIF(K270:K277, IF(K269="","",K269), J270:J277) * 0.2, 2)</f>
        <v>0</v>
      </c>
      <c r="G281" s="46"/>
      <c r="H281" s="46"/>
      <c r="I281" s="46"/>
      <c r="J281" s="47"/>
    </row>
    <row r="282" spans="1:13">
      <c r="B282" s="32"/>
      <c r="C282" s="48" t="s">
        <v>77</v>
      </c>
      <c r="D282" s="49"/>
      <c r="E282" s="49"/>
      <c r="F282" s="50">
        <f>SUM(F280:F281)</f>
        <v>0</v>
      </c>
      <c r="G282" s="50"/>
      <c r="H282" s="50"/>
      <c r="I282" s="50"/>
      <c r="J282" s="51"/>
    </row>
    <row r="283" spans="1:13" ht="18.60375" customHeight="1">
      <c r="A283" s="7">
        <v>3</v>
      </c>
      <c r="B283" s="21" t="s">
        <v>184</v>
      </c>
      <c r="C283" s="22" t="s">
        <v>185</v>
      </c>
      <c r="D283" s="22"/>
      <c r="E283" s="22"/>
      <c r="F283" s="22"/>
      <c r="G283" s="22"/>
      <c r="H283" s="22"/>
      <c r="I283" s="22"/>
      <c r="J283" s="23"/>
      <c r="K283" s="7"/>
    </row>
    <row r="284" spans="1:13" ht="51.7275" customHeight="1">
      <c r="A284" s="7">
        <v>9</v>
      </c>
      <c r="B284" s="30" t="s">
        <v>186</v>
      </c>
      <c r="C284" s="31" t="s">
        <v>187</v>
      </c>
      <c r="D284" s="32"/>
      <c r="E284" s="32"/>
      <c r="F284" s="33" t="s">
        <v>12</v>
      </c>
      <c r="G284" s="34">
        <v>6.8</v>
      </c>
      <c r="H284" s="34"/>
      <c r="I284" s="35"/>
      <c r="J284" s="36">
        <f>IF(AND(G284= "",H284= ""), 0, ROUND(ROUND(I284, 2) * ROUND(IF(H284="",G284,H284),  2), 2))</f>
        <v>0</v>
      </c>
      <c r="K284" s="7" t="s">
        <v>174</v>
      </c>
      <c r="L284" s="7" t="s">
        <v>188</v>
      </c>
      <c r="M284" s="37">
        <v>0.2</v>
      </c>
    </row>
    <row r="285" spans="1:13" hidden="1">
      <c r="A285" s="7" t="s">
        <v>58</v>
      </c>
    </row>
    <row r="286" spans="1:13" hidden="1">
      <c r="A286" s="7" t="s">
        <v>59</v>
      </c>
    </row>
    <row r="287" spans="1:13" ht="27.225" customHeight="1">
      <c r="A287" s="7">
        <v>9</v>
      </c>
      <c r="B287" s="30" t="s">
        <v>189</v>
      </c>
      <c r="C287" s="31" t="s">
        <v>190</v>
      </c>
      <c r="D287" s="32"/>
      <c r="E287" s="32"/>
      <c r="F287" s="33" t="s">
        <v>12</v>
      </c>
      <c r="G287" s="34">
        <v>58.45</v>
      </c>
      <c r="H287" s="34"/>
      <c r="I287" s="35"/>
      <c r="J287" s="36">
        <f>IF(AND(G287= "",H287= ""), 0, ROUND(ROUND(I287, 2) * ROUND(IF(H287="",G287,H287),  2), 2))</f>
        <v>0</v>
      </c>
      <c r="K287" s="7" t="s">
        <v>174</v>
      </c>
      <c r="L287" s="7" t="s">
        <v>191</v>
      </c>
      <c r="M287" s="37">
        <v>0.2</v>
      </c>
    </row>
    <row r="288" spans="1:13" hidden="1">
      <c r="A288" s="7" t="s">
        <v>53</v>
      </c>
    </row>
    <row r="289" spans="1:13">
      <c r="A289" s="7" t="s">
        <v>54</v>
      </c>
      <c r="B289" s="38"/>
      <c r="C289" s="38" t="s">
        <v>192</v>
      </c>
      <c r="D289" s="38"/>
      <c r="E289" s="38"/>
      <c r="F289" s="38"/>
      <c r="G289" s="38"/>
      <c r="H289" s="38"/>
      <c r="I289" s="38"/>
      <c r="J289" s="38"/>
    </row>
    <row r="290" spans="1:13" hidden="1">
      <c r="A290" s="7" t="s">
        <v>56</v>
      </c>
    </row>
    <row r="291" spans="1:13" hidden="1">
      <c r="A291" s="7" t="s">
        <v>56</v>
      </c>
    </row>
    <row r="292" spans="1:13" hidden="1">
      <c r="A292" s="7" t="s">
        <v>56</v>
      </c>
    </row>
    <row r="293" spans="1:13" hidden="1">
      <c r="A293" s="7" t="s">
        <v>57</v>
      </c>
    </row>
    <row r="294" spans="1:13" hidden="1">
      <c r="A294" s="7" t="s">
        <v>58</v>
      </c>
    </row>
    <row r="295" spans="1:13" hidden="1">
      <c r="A295" s="7" t="s">
        <v>58</v>
      </c>
    </row>
    <row r="296" spans="1:13" hidden="1">
      <c r="A296" s="7" t="s">
        <v>59</v>
      </c>
    </row>
    <row r="297" spans="1:13" ht="27.225" customHeight="1">
      <c r="A297" s="7">
        <v>9</v>
      </c>
      <c r="B297" s="30" t="s">
        <v>193</v>
      </c>
      <c r="C297" s="31" t="s">
        <v>194</v>
      </c>
      <c r="D297" s="32"/>
      <c r="E297" s="32"/>
      <c r="F297" s="33" t="s">
        <v>12</v>
      </c>
      <c r="G297" s="34">
        <v>18.88</v>
      </c>
      <c r="H297" s="34"/>
      <c r="I297" s="35"/>
      <c r="J297" s="36">
        <f>IF(AND(G297= "",H297= ""), 0, ROUND(ROUND(I297, 2) * ROUND(IF(H297="",G297,H297),  2), 2))</f>
        <v>0</v>
      </c>
      <c r="K297" s="7" t="s">
        <v>174</v>
      </c>
      <c r="L297" s="7" t="s">
        <v>195</v>
      </c>
      <c r="M297" s="37">
        <v>0.2</v>
      </c>
    </row>
    <row r="298" spans="1:13" hidden="1">
      <c r="A298" s="7" t="s">
        <v>53</v>
      </c>
    </row>
    <row r="299" spans="1:13">
      <c r="A299" s="7" t="s">
        <v>54</v>
      </c>
      <c r="B299" s="38"/>
      <c r="C299" s="38" t="s">
        <v>196</v>
      </c>
      <c r="D299" s="38"/>
      <c r="E299" s="38"/>
      <c r="F299" s="38"/>
      <c r="G299" s="38"/>
      <c r="H299" s="38"/>
      <c r="I299" s="38"/>
      <c r="J299" s="38"/>
    </row>
    <row r="300" spans="1:13" hidden="1">
      <c r="A300" s="7" t="s">
        <v>56</v>
      </c>
    </row>
    <row r="301" spans="1:13" hidden="1">
      <c r="A301" s="7" t="s">
        <v>56</v>
      </c>
    </row>
    <row r="302" spans="1:13" hidden="1">
      <c r="A302" s="7" t="s">
        <v>56</v>
      </c>
    </row>
    <row r="303" spans="1:13" hidden="1">
      <c r="A303" s="7" t="s">
        <v>57</v>
      </c>
    </row>
    <row r="304" spans="1:13" hidden="1">
      <c r="A304" s="7" t="s">
        <v>58</v>
      </c>
    </row>
    <row r="305" spans="1:10" hidden="1">
      <c r="A305" s="7" t="s">
        <v>58</v>
      </c>
    </row>
    <row r="306" spans="1:10" hidden="1">
      <c r="A306" s="7" t="s">
        <v>59</v>
      </c>
    </row>
    <row r="307" spans="1:10">
      <c r="A307" s="7" t="s">
        <v>40</v>
      </c>
      <c r="B307" s="32"/>
      <c r="J307" s="32"/>
    </row>
    <row r="308" spans="1:10">
      <c r="B308" s="32"/>
      <c r="C308" s="40" t="s">
        <v>185</v>
      </c>
      <c r="D308" s="41"/>
      <c r="E308" s="41"/>
      <c r="F308" s="42"/>
      <c r="G308" s="42"/>
      <c r="H308" s="42"/>
      <c r="I308" s="42"/>
      <c r="J308" s="43"/>
    </row>
    <row r="309" spans="1:10">
      <c r="B309" s="32"/>
      <c r="C309" s="44"/>
      <c r="D309" s="7"/>
      <c r="E309" s="7"/>
      <c r="F309" s="7"/>
      <c r="G309" s="7"/>
      <c r="H309" s="7"/>
      <c r="I309" s="7"/>
      <c r="J309" s="8"/>
    </row>
    <row r="310" spans="1:10">
      <c r="B310" s="32"/>
      <c r="C310" s="45" t="s">
        <v>75</v>
      </c>
      <c r="D310" s="26"/>
      <c r="E310" s="26"/>
      <c r="F310" s="46">
        <f>SUMIF(K284:K307, IF(K283="","",K283), J284:J307)</f>
        <v>0</v>
      </c>
      <c r="G310" s="46"/>
      <c r="H310" s="46"/>
      <c r="I310" s="46"/>
      <c r="J310" s="47"/>
    </row>
    <row r="311" spans="1:10" ht="16.9125" customHeight="1">
      <c r="B311" s="32"/>
      <c r="C311" s="45" t="s">
        <v>76</v>
      </c>
      <c r="D311" s="26"/>
      <c r="E311" s="26"/>
      <c r="F311" s="46">
        <f>ROUND(SUMIF(K284:K307, IF(K283="","",K283), J284:J307) * 0.2, 2)</f>
        <v>0</v>
      </c>
      <c r="G311" s="46"/>
      <c r="H311" s="46"/>
      <c r="I311" s="46"/>
      <c r="J311" s="47"/>
    </row>
    <row r="312" spans="1:10">
      <c r="B312" s="32"/>
      <c r="C312" s="48" t="s">
        <v>77</v>
      </c>
      <c r="D312" s="49"/>
      <c r="E312" s="49"/>
      <c r="F312" s="50">
        <f>SUM(F310:F311)</f>
        <v>0</v>
      </c>
      <c r="G312" s="50"/>
      <c r="H312" s="50"/>
      <c r="I312" s="50"/>
      <c r="J312" s="51"/>
    </row>
    <row r="313" spans="1:10" ht="37.2075" customHeight="1">
      <c r="B313" s="3"/>
      <c r="C313" s="52" t="s">
        <v>197</v>
      </c>
      <c r="D313" s="52"/>
      <c r="E313" s="52"/>
      <c r="F313" s="52"/>
      <c r="G313" s="52"/>
      <c r="H313" s="52"/>
      <c r="I313" s="52"/>
      <c r="J313" s="52"/>
    </row>
    <row r="315" spans="1:10">
      <c r="C315" s="53" t="s">
        <v>198</v>
      </c>
      <c r="D315" s="53"/>
      <c r="E315" s="53"/>
      <c r="F315" s="53"/>
      <c r="G315" s="53"/>
      <c r="H315" s="53"/>
      <c r="I315" s="53"/>
      <c r="J315" s="53"/>
    </row>
    <row r="316" spans="1:10" ht="36.025" customHeight="1">
      <c r="C316" s="54" t="s">
        <v>199</v>
      </c>
      <c r="D316" s="55"/>
      <c r="E316" s="55"/>
      <c r="F316" s="56">
        <f>SUMIF(K16:K56, "", J16:J56)</f>
        <v>0</v>
      </c>
      <c r="G316" s="56"/>
      <c r="H316" s="56"/>
      <c r="I316" s="56"/>
      <c r="J316" s="56"/>
    </row>
    <row r="317" spans="1:10" ht="16.375" customHeight="1">
      <c r="C317" s="57" t="s">
        <v>200</v>
      </c>
      <c r="D317" s="58"/>
      <c r="E317" s="58"/>
      <c r="F317" s="59">
        <f>SUMIF(K16:K56, "", J16:J56)</f>
        <v>0</v>
      </c>
      <c r="G317" s="60"/>
      <c r="H317" s="60"/>
      <c r="I317" s="60"/>
      <c r="J317" s="60"/>
    </row>
    <row r="318" spans="1:10" ht="36.025" customHeight="1">
      <c r="C318" s="54" t="s">
        <v>201</v>
      </c>
      <c r="D318" s="55"/>
      <c r="E318" s="55"/>
      <c r="F318" s="56">
        <f>SUMIF(K78:K88, "", J78:J88)</f>
        <v>0</v>
      </c>
      <c r="G318" s="56"/>
      <c r="H318" s="56"/>
      <c r="I318" s="56"/>
      <c r="J318" s="56"/>
    </row>
    <row r="319" spans="1:10" ht="32.75" customHeight="1">
      <c r="C319" s="57" t="s">
        <v>202</v>
      </c>
      <c r="D319" s="58"/>
      <c r="E319" s="58"/>
      <c r="F319" s="59">
        <f>SUMIF(K78:K88, "", J78:J88)</f>
        <v>0</v>
      </c>
      <c r="G319" s="60"/>
      <c r="H319" s="60"/>
      <c r="I319" s="60"/>
      <c r="J319" s="60"/>
    </row>
    <row r="320" spans="1:10" ht="16.9125" customHeight="1">
      <c r="C320" s="54" t="s">
        <v>203</v>
      </c>
      <c r="D320" s="55"/>
      <c r="E320" s="55"/>
      <c r="F320" s="56">
        <f>SUMIF(K114:K135, "", J114:J135)</f>
        <v>0</v>
      </c>
      <c r="G320" s="56"/>
      <c r="H320" s="56"/>
      <c r="I320" s="56"/>
      <c r="J320" s="56"/>
    </row>
    <row r="321" spans="1:10">
      <c r="C321" s="57" t="s">
        <v>204</v>
      </c>
      <c r="D321" s="58"/>
      <c r="E321" s="58"/>
      <c r="F321" s="59">
        <f>SUMIF(K114:K135, "", J114:J135)</f>
        <v>0</v>
      </c>
      <c r="G321" s="60"/>
      <c r="H321" s="60"/>
      <c r="I321" s="60"/>
      <c r="J321" s="60"/>
    </row>
    <row r="322" spans="1:10" ht="33.825" customHeight="1">
      <c r="C322" s="54" t="s">
        <v>205</v>
      </c>
      <c r="D322" s="55"/>
      <c r="E322" s="55"/>
      <c r="F322" s="56">
        <f>SUMIF(K153:K153, "", J153:J153)</f>
        <v>0</v>
      </c>
      <c r="G322" s="56"/>
      <c r="H322" s="56"/>
      <c r="I322" s="56"/>
      <c r="J322" s="56"/>
    </row>
    <row r="323" spans="1:10">
      <c r="C323" s="57" t="s">
        <v>206</v>
      </c>
      <c r="D323" s="58"/>
      <c r="E323" s="58"/>
      <c r="F323" s="59">
        <f>SUMIF(K153:K153, "", J153:J153)</f>
        <v>0</v>
      </c>
      <c r="G323" s="60"/>
      <c r="H323" s="60"/>
      <c r="I323" s="60"/>
      <c r="J323" s="60"/>
    </row>
    <row r="324" spans="1:10" ht="16.9125" customHeight="1">
      <c r="C324" s="54" t="s">
        <v>207</v>
      </c>
      <c r="D324" s="55"/>
      <c r="E324" s="55"/>
      <c r="F324" s="56">
        <f>SUMIF(K171:K195, "", J171:J195)</f>
        <v>0</v>
      </c>
      <c r="G324" s="56"/>
      <c r="H324" s="56"/>
      <c r="I324" s="56"/>
      <c r="J324" s="56"/>
    </row>
    <row r="325" spans="1:10" ht="16.9125" customHeight="1">
      <c r="C325" s="54" t="s">
        <v>208</v>
      </c>
      <c r="D325" s="55"/>
      <c r="E325" s="55"/>
      <c r="F325" s="56">
        <f>SUMIF(K214:K259, "", J214:J259)</f>
        <v>0</v>
      </c>
      <c r="G325" s="56"/>
      <c r="H325" s="56"/>
      <c r="I325" s="56"/>
      <c r="J325" s="56"/>
    </row>
    <row r="326" spans="1:10" ht="16.375" customHeight="1">
      <c r="C326" s="57" t="s">
        <v>209</v>
      </c>
      <c r="D326" s="58"/>
      <c r="E326" s="58"/>
      <c r="F326" s="59">
        <f>SUMIF(K214:K259, "", J214:J259)</f>
        <v>0</v>
      </c>
      <c r="G326" s="60"/>
      <c r="H326" s="60"/>
      <c r="I326" s="60"/>
      <c r="J326" s="60"/>
    </row>
    <row r="327" spans="1:10" ht="40.425000000000004" customHeight="1">
      <c r="C327" s="54" t="s">
        <v>210</v>
      </c>
      <c r="D327" s="55"/>
      <c r="E327" s="55"/>
      <c r="F327" s="56">
        <f>"[Non totalisé] " &amp;TEXT(SUMIF(A271:A274, "9", J271:J274),"# ##0,00 €")</f>
        <v>0</v>
      </c>
      <c r="G327" s="56"/>
      <c r="H327" s="56"/>
      <c r="I327" s="56"/>
      <c r="J327" s="56"/>
    </row>
    <row r="328" spans="1:10" ht="16.9125" customHeight="1">
      <c r="C328" s="54" t="s">
        <v>211</v>
      </c>
      <c r="D328" s="55"/>
      <c r="E328" s="55"/>
      <c r="F328" s="56">
        <f>SUMIF(K284:K297, "", J284:J297)</f>
        <v>0</v>
      </c>
      <c r="G328" s="56"/>
      <c r="H328" s="56"/>
      <c r="I328" s="56"/>
      <c r="J328" s="56"/>
    </row>
    <row r="329" spans="1:10">
      <c r="C329" s="61" t="s">
        <v>212</v>
      </c>
      <c r="D329" s="62"/>
      <c r="E329" s="62"/>
      <c r="F329" s="63"/>
      <c r="G329" s="63"/>
      <c r="H329" s="63"/>
      <c r="I329" s="63"/>
      <c r="J329" s="64"/>
    </row>
    <row r="330" spans="1:10">
      <c r="C330" s="65"/>
      <c r="D330" s="3"/>
      <c r="E330" s="3"/>
      <c r="F330" s="3"/>
      <c r="G330" s="3"/>
      <c r="H330" s="3"/>
      <c r="I330" s="3"/>
      <c r="J330" s="66"/>
    </row>
    <row r="331" spans="1:10">
      <c r="A331" s="67"/>
      <c r="C331" s="68" t="s">
        <v>75</v>
      </c>
      <c r="D331" s="7"/>
      <c r="E331" s="7"/>
      <c r="F331" s="69">
        <f>SUMIF(K5:K313, IF(K4="","",K4), J5:J313)</f>
        <v>0</v>
      </c>
      <c r="G331" s="70"/>
      <c r="H331" s="70"/>
      <c r="I331" s="70"/>
      <c r="J331" s="71"/>
    </row>
    <row r="332" spans="1:10">
      <c r="A332" s="67"/>
      <c r="C332" s="68" t="s">
        <v>76</v>
      </c>
      <c r="D332" s="7"/>
      <c r="E332" s="7"/>
      <c r="F332" s="69">
        <f>ROUND(SUMIF(K5:K313, IF(K4="","",K4), J5:J313) * 0.2, 2)</f>
        <v>0</v>
      </c>
      <c r="G332" s="70"/>
      <c r="H332" s="70"/>
      <c r="I332" s="70"/>
      <c r="J332" s="71"/>
    </row>
    <row r="333" spans="1:10">
      <c r="C333" s="72" t="s">
        <v>77</v>
      </c>
      <c r="D333" s="73"/>
      <c r="E333" s="73"/>
      <c r="F333" s="74">
        <f>SUM(F331:F332)</f>
        <v>0</v>
      </c>
      <c r="G333" s="75"/>
      <c r="H333" s="75"/>
      <c r="I333" s="75"/>
      <c r="J333" s="76"/>
    </row>
    <row r="334" spans="1:10">
      <c r="C334" s="77"/>
    </row>
    <row r="335" spans="1:10">
      <c r="C335" s="78" t="s">
        <v>213</v>
      </c>
    </row>
    <row r="336" spans="1:10">
      <c r="C336" s="73">
        <f>IF('Paramètres'!AA2&lt;&gt;"",'Paramètres'!AA2,"")</f>
        <v>0</v>
      </c>
      <c r="D336" s="73"/>
      <c r="E336" s="73"/>
      <c r="F336" s="73"/>
      <c r="G336" s="73"/>
      <c r="H336" s="73"/>
      <c r="I336" s="73"/>
      <c r="J336" s="73"/>
    </row>
    <row r="337" spans="1:13">
      <c r="C337" s="73"/>
      <c r="D337" s="73"/>
      <c r="E337" s="73"/>
      <c r="F337" s="73"/>
      <c r="G337" s="73"/>
      <c r="H337" s="73"/>
      <c r="I337" s="73"/>
      <c r="J337" s="73"/>
    </row>
    <row r="339" spans="1:13">
      <c r="C339" s="53" t="s">
        <v>214</v>
      </c>
      <c r="D339" s="53"/>
      <c r="E339" s="53"/>
      <c r="F339" s="53"/>
      <c r="G339" s="53"/>
      <c r="H339" s="53"/>
      <c r="I339" s="53"/>
      <c r="J339" s="53"/>
    </row>
    <row r="340" spans="1:13">
      <c r="C340" s="26" t="s">
        <v>215</v>
      </c>
      <c r="D340" s="26"/>
      <c r="E340" s="26"/>
      <c r="L340" s="7">
        <v>3</v>
      </c>
    </row>
    <row r="341" spans="1:13">
      <c r="C341" s="79" t="s">
        <v>216</v>
      </c>
      <c r="D341" s="79"/>
      <c r="E341" s="79"/>
      <c r="F341" s="80">
        <f>SUMIF(L5:L313,L341, J5:J313)</f>
        <v>0</v>
      </c>
      <c r="G341" s="80"/>
      <c r="H341" s="80"/>
      <c r="I341" s="80"/>
      <c r="J341" s="80"/>
      <c r="K341" s="7" t="s">
        <v>217</v>
      </c>
      <c r="L341" s="7" t="s">
        <v>188</v>
      </c>
    </row>
    <row r="342" spans="1:13" hidden="1">
      <c r="A342" s="7">
        <v>0.2</v>
      </c>
      <c r="C342" s="81">
        <f> "	- dont T.V.A. à 20% sur " &amp;ROUND((SUMPRODUCT((L5:L313=L341)*1, J5:J313,(M5:M313=A342)*1)), 2)&amp; "€ :"</f>
        <v>0</v>
      </c>
      <c r="D342" s="81"/>
      <c r="E342" s="81"/>
      <c r="F342" s="82"/>
      <c r="G342" s="82"/>
      <c r="H342" s="82"/>
      <c r="I342" s="82"/>
      <c r="J342" s="82"/>
      <c r="K342" s="7" t="s">
        <v>217</v>
      </c>
      <c r="M342" s="7">
        <f>ROUND((SUMPRODUCT((L5:L313=L341)*1, J5:J313,(M5:M313=A342)*1))*A342, 2)</f>
        <v>0</v>
      </c>
    </row>
    <row r="343" spans="1:13">
      <c r="C343" s="79" t="s">
        <v>218</v>
      </c>
      <c r="D343" s="79"/>
      <c r="E343" s="79"/>
      <c r="F343" s="79"/>
      <c r="G343" s="79"/>
      <c r="H343" s="79"/>
      <c r="I343" s="79"/>
      <c r="J343" s="79"/>
    </row>
    <row r="344" spans="1:13">
      <c r="C344" s="83" t="s">
        <v>219</v>
      </c>
      <c r="D344" s="83"/>
      <c r="E344" s="83"/>
      <c r="F344" s="80">
        <f>SUM(F341:F342)</f>
        <v>0</v>
      </c>
      <c r="G344" s="80"/>
      <c r="H344" s="80"/>
      <c r="I344" s="80"/>
      <c r="J344" s="80"/>
    </row>
    <row r="345" spans="1:13">
      <c r="C345" s="83" t="s">
        <v>220</v>
      </c>
      <c r="D345" s="83"/>
      <c r="E345" s="83"/>
      <c r="F345" s="80">
        <f>SUM(M341:M342)</f>
        <v>0</v>
      </c>
      <c r="G345" s="80"/>
      <c r="H345" s="80"/>
      <c r="I345" s="80"/>
      <c r="J345" s="80"/>
    </row>
    <row r="346" spans="1:13">
      <c r="C346" s="83" t="s">
        <v>221</v>
      </c>
      <c r="D346" s="83"/>
      <c r="E346" s="83"/>
      <c r="F346" s="80">
        <f>SUM(F345:F344)</f>
        <v>0</v>
      </c>
      <c r="G346" s="80"/>
      <c r="H346" s="80"/>
      <c r="I346" s="80"/>
      <c r="J346" s="80"/>
    </row>
    <row r="347" spans="1:13">
      <c r="C347" s="26" t="s">
        <v>222</v>
      </c>
      <c r="D347" s="26"/>
      <c r="E347" s="26"/>
      <c r="L347" s="7">
        <v>4</v>
      </c>
    </row>
    <row r="348" spans="1:13">
      <c r="C348" s="79" t="s">
        <v>223</v>
      </c>
      <c r="D348" s="79"/>
      <c r="E348" s="79"/>
      <c r="F348" s="80">
        <f>SUMIF(L5:L313,L348, J5:J313)</f>
        <v>0</v>
      </c>
      <c r="G348" s="80"/>
      <c r="H348" s="80"/>
      <c r="I348" s="80"/>
      <c r="J348" s="80"/>
      <c r="K348" s="7" t="s">
        <v>225</v>
      </c>
      <c r="L348" s="7" t="s">
        <v>224</v>
      </c>
    </row>
    <row r="349" spans="1:13" hidden="1">
      <c r="A349" s="7">
        <v>0.2</v>
      </c>
      <c r="C349" s="81">
        <f> "	- dont T.V.A. à 20% sur " &amp;ROUND((SUMPRODUCT((L5:L313=L348)*1, J5:J313,(M5:M313=A349)*1)), 2)&amp; "€ :"</f>
        <v>0</v>
      </c>
      <c r="D349" s="81"/>
      <c r="E349" s="81"/>
      <c r="F349" s="82"/>
      <c r="G349" s="82"/>
      <c r="H349" s="82"/>
      <c r="I349" s="82"/>
      <c r="J349" s="82"/>
      <c r="K349" s="7" t="s">
        <v>225</v>
      </c>
      <c r="M349" s="7">
        <f>ROUND((SUMPRODUCT((L5:L313=L348)*1, J5:J313,(M5:M313=A349)*1))*A349, 2)</f>
        <v>0</v>
      </c>
    </row>
    <row r="350" spans="1:13">
      <c r="C350" s="79" t="s">
        <v>226</v>
      </c>
      <c r="D350" s="79"/>
      <c r="E350" s="79"/>
      <c r="F350" s="79"/>
      <c r="G350" s="79"/>
      <c r="H350" s="79"/>
      <c r="I350" s="79"/>
      <c r="J350" s="79"/>
    </row>
    <row r="351" spans="1:13">
      <c r="C351" s="83" t="s">
        <v>219</v>
      </c>
      <c r="D351" s="83"/>
      <c r="E351" s="83"/>
      <c r="F351" s="80">
        <f>SUM(F348:F349)</f>
        <v>0</v>
      </c>
      <c r="G351" s="80"/>
      <c r="H351" s="80"/>
      <c r="I351" s="80"/>
      <c r="J351" s="80"/>
    </row>
    <row r="352" spans="1:13">
      <c r="C352" s="83" t="s">
        <v>220</v>
      </c>
      <c r="D352" s="83"/>
      <c r="E352" s="83"/>
      <c r="F352" s="80">
        <f>SUM(M348:M349)</f>
        <v>0</v>
      </c>
      <c r="G352" s="80"/>
      <c r="H352" s="80"/>
      <c r="I352" s="80"/>
      <c r="J352" s="80"/>
    </row>
    <row r="353" spans="1:13">
      <c r="C353" s="83" t="s">
        <v>221</v>
      </c>
      <c r="D353" s="83"/>
      <c r="E353" s="83"/>
      <c r="F353" s="80">
        <f>SUM(F352:F351)</f>
        <v>0</v>
      </c>
      <c r="G353" s="80"/>
      <c r="H353" s="80"/>
      <c r="I353" s="80"/>
      <c r="J353" s="80"/>
    </row>
    <row r="354" spans="1:13">
      <c r="C354" s="26" t="s">
        <v>227</v>
      </c>
      <c r="D354" s="26"/>
      <c r="E354" s="26"/>
      <c r="L354" s="7">
        <v>5</v>
      </c>
    </row>
    <row r="355" spans="1:13">
      <c r="C355" s="79" t="s">
        <v>228</v>
      </c>
      <c r="D355" s="79"/>
      <c r="E355" s="79"/>
      <c r="F355" s="80">
        <f>SUMIF(L5:L313,L355, J5:J313)</f>
        <v>0</v>
      </c>
      <c r="G355" s="80"/>
      <c r="H355" s="80"/>
      <c r="I355" s="80"/>
      <c r="J355" s="80"/>
      <c r="K355" s="7" t="s">
        <v>229</v>
      </c>
      <c r="L355" s="7" t="s">
        <v>191</v>
      </c>
    </row>
    <row r="356" spans="1:13" hidden="1">
      <c r="A356" s="7">
        <v>0.2</v>
      </c>
      <c r="C356" s="81">
        <f> "	- dont T.V.A. à 20% sur " &amp;ROUND((SUMPRODUCT((L5:L313=L355)*1, J5:J313,(M5:M313=A356)*1)), 2)&amp; "€ :"</f>
        <v>0</v>
      </c>
      <c r="D356" s="81"/>
      <c r="E356" s="81"/>
      <c r="F356" s="82"/>
      <c r="G356" s="82"/>
      <c r="H356" s="82"/>
      <c r="I356" s="82"/>
      <c r="J356" s="82"/>
      <c r="K356" s="7" t="s">
        <v>229</v>
      </c>
      <c r="M356" s="7">
        <f>ROUND((SUMPRODUCT((L5:L313=L355)*1, J5:J313,(M5:M313=A356)*1))*A356, 2)</f>
        <v>0</v>
      </c>
    </row>
    <row r="357" spans="1:13">
      <c r="C357" s="79" t="s">
        <v>230</v>
      </c>
      <c r="D357" s="79"/>
      <c r="E357" s="79"/>
      <c r="F357" s="79"/>
      <c r="G357" s="79"/>
      <c r="H357" s="79"/>
      <c r="I357" s="79"/>
      <c r="J357" s="79"/>
    </row>
    <row r="358" spans="1:13">
      <c r="C358" s="83" t="s">
        <v>219</v>
      </c>
      <c r="D358" s="83"/>
      <c r="E358" s="83"/>
      <c r="F358" s="80">
        <f>SUM(F355:F356)</f>
        <v>0</v>
      </c>
      <c r="G358" s="80"/>
      <c r="H358" s="80"/>
      <c r="I358" s="80"/>
      <c r="J358" s="80"/>
    </row>
    <row r="359" spans="1:13">
      <c r="C359" s="83" t="s">
        <v>220</v>
      </c>
      <c r="D359" s="83"/>
      <c r="E359" s="83"/>
      <c r="F359" s="80">
        <f>SUM(M355:M356)</f>
        <v>0</v>
      </c>
      <c r="G359" s="80"/>
      <c r="H359" s="80"/>
      <c r="I359" s="80"/>
      <c r="J359" s="80"/>
    </row>
    <row r="360" spans="1:13">
      <c r="C360" s="83" t="s">
        <v>221</v>
      </c>
      <c r="D360" s="83"/>
      <c r="E360" s="83"/>
      <c r="F360" s="80">
        <f>SUM(F359:F358)</f>
        <v>0</v>
      </c>
      <c r="G360" s="80"/>
      <c r="H360" s="80"/>
      <c r="I360" s="80"/>
      <c r="J360" s="80"/>
    </row>
    <row r="361" spans="1:13">
      <c r="C361" s="26" t="s">
        <v>231</v>
      </c>
      <c r="D361" s="26"/>
      <c r="E361" s="26"/>
      <c r="L361" s="7">
        <v>9</v>
      </c>
    </row>
    <row r="362" spans="1:13">
      <c r="C362" s="79" t="s">
        <v>232</v>
      </c>
      <c r="D362" s="79"/>
      <c r="E362" s="79"/>
      <c r="F362" s="80">
        <f>SUMIF(L5:L313,L362, J5:J313)</f>
        <v>0</v>
      </c>
      <c r="G362" s="80"/>
      <c r="H362" s="80"/>
      <c r="I362" s="80"/>
      <c r="J362" s="80"/>
      <c r="K362" s="7" t="s">
        <v>233</v>
      </c>
      <c r="L362" s="7" t="s">
        <v>195</v>
      </c>
    </row>
    <row r="363" spans="1:13" hidden="1">
      <c r="A363" s="7">
        <v>0.2</v>
      </c>
      <c r="C363" s="81">
        <f> "	- dont T.V.A. à 20% sur " &amp;ROUND((SUMPRODUCT((L5:L313=L362)*1, J5:J313,(M5:M313=A363)*1)), 2)&amp; "€ :"</f>
        <v>0</v>
      </c>
      <c r="D363" s="81"/>
      <c r="E363" s="81"/>
      <c r="F363" s="82"/>
      <c r="G363" s="82"/>
      <c r="H363" s="82"/>
      <c r="I363" s="82"/>
      <c r="J363" s="82"/>
      <c r="K363" s="7" t="s">
        <v>233</v>
      </c>
      <c r="M363" s="7">
        <f>ROUND((SUMPRODUCT((L5:L313=L362)*1, J5:J313,(M5:M313=A363)*1))*A363, 2)</f>
        <v>0</v>
      </c>
    </row>
    <row r="364" spans="1:13">
      <c r="C364" s="79" t="s">
        <v>234</v>
      </c>
      <c r="D364" s="79"/>
      <c r="E364" s="79"/>
      <c r="F364" s="79"/>
      <c r="G364" s="79"/>
      <c r="H364" s="79"/>
      <c r="I364" s="79"/>
      <c r="J364" s="79"/>
    </row>
    <row r="365" spans="1:13">
      <c r="C365" s="83" t="s">
        <v>219</v>
      </c>
      <c r="D365" s="83"/>
      <c r="E365" s="83"/>
      <c r="F365" s="80">
        <f>SUM(F362:F363)</f>
        <v>0</v>
      </c>
      <c r="G365" s="80"/>
      <c r="H365" s="80"/>
      <c r="I365" s="80"/>
      <c r="J365" s="80"/>
    </row>
    <row r="366" spans="1:13">
      <c r="C366" s="83" t="s">
        <v>220</v>
      </c>
      <c r="D366" s="83"/>
      <c r="E366" s="83"/>
      <c r="F366" s="80">
        <f>SUM(M362:M363)</f>
        <v>0</v>
      </c>
      <c r="G366" s="80"/>
      <c r="H366" s="80"/>
      <c r="I366" s="80"/>
      <c r="J366" s="80"/>
    </row>
    <row r="367" spans="1:13">
      <c r="C367" s="83" t="s">
        <v>221</v>
      </c>
      <c r="D367" s="83"/>
      <c r="E367" s="83"/>
      <c r="F367" s="80">
        <f>SUM(F366:F365)</f>
        <v>0</v>
      </c>
      <c r="G367" s="80"/>
      <c r="H367" s="80"/>
      <c r="I367" s="80"/>
      <c r="J367" s="80"/>
    </row>
    <row r="369" spans="3:10" ht="56.7" customHeight="1">
      <c r="F369" s="79" t="s">
        <v>235</v>
      </c>
      <c r="G369" s="79"/>
      <c r="H369" s="79"/>
      <c r="I369" s="79"/>
      <c r="J369" s="79"/>
    </row>
    <row r="371" spans="3:10" ht="85.05" customHeight="1">
      <c r="C371" s="84" t="s">
        <v>236</v>
      </c>
      <c r="D371" s="84"/>
      <c r="F371" s="84" t="s">
        <v>237</v>
      </c>
      <c r="G371" s="84"/>
      <c r="H371" s="84"/>
      <c r="I371" s="84"/>
      <c r="J371" s="84"/>
    </row>
    <row r="372" spans="3:10">
      <c r="C372" s="85" t="s">
        <v>238</v>
      </c>
      <c r="D372" s="85"/>
      <c r="E372" s="85"/>
      <c r="F372" s="85"/>
      <c r="G372" s="85"/>
      <c r="H372" s="85"/>
      <c r="I372" s="85"/>
      <c r="J372" s="85"/>
    </row>
  </sheetData>
  <sheetProtection password="E95E" sheet="1" objects="1" selectLockedCells="1"/>
  <mergeCells count="251">
    <mergeCell ref="C3:E3"/>
    <mergeCell ref="C4:E4"/>
    <mergeCell ref="C9:E9"/>
    <mergeCell ref="C12:E12"/>
    <mergeCell ref="C13:E13"/>
    <mergeCell ref="C15:E15"/>
    <mergeCell ref="C16:E16"/>
    <mergeCell ref="C18:I18"/>
    <mergeCell ref="C26:E26"/>
    <mergeCell ref="C28:I28"/>
    <mergeCell ref="C36:E36"/>
    <mergeCell ref="C38:I38"/>
    <mergeCell ref="C46:E46"/>
    <mergeCell ref="C48:I48"/>
    <mergeCell ref="C56:E56"/>
    <mergeCell ref="C58:I58"/>
    <mergeCell ref="C67:E67"/>
    <mergeCell ref="F68:J68"/>
    <mergeCell ref="C68:E68"/>
    <mergeCell ref="F69:J69"/>
    <mergeCell ref="C69:E69"/>
    <mergeCell ref="F70:J70"/>
    <mergeCell ref="C70:E70"/>
    <mergeCell ref="F71:J71"/>
    <mergeCell ref="C71:E71"/>
    <mergeCell ref="F72:J72"/>
    <mergeCell ref="C72:E72"/>
    <mergeCell ref="C73:E73"/>
    <mergeCell ref="C74:E74"/>
    <mergeCell ref="C75:E75"/>
    <mergeCell ref="C77:E77"/>
    <mergeCell ref="C78:E78"/>
    <mergeCell ref="C80:I80"/>
    <mergeCell ref="C88:E88"/>
    <mergeCell ref="C90:I90"/>
    <mergeCell ref="C101:E101"/>
    <mergeCell ref="F102:J102"/>
    <mergeCell ref="C102:E102"/>
    <mergeCell ref="F103:J103"/>
    <mergeCell ref="C103:E103"/>
    <mergeCell ref="F104:J104"/>
    <mergeCell ref="C104:E104"/>
    <mergeCell ref="F105:J105"/>
    <mergeCell ref="C105:E105"/>
    <mergeCell ref="F106:J106"/>
    <mergeCell ref="C106:E106"/>
    <mergeCell ref="C107:E107"/>
    <mergeCell ref="C108:E108"/>
    <mergeCell ref="C111:E111"/>
    <mergeCell ref="C112:E112"/>
    <mergeCell ref="C114:E114"/>
    <mergeCell ref="C117:I117"/>
    <mergeCell ref="C135:E135"/>
    <mergeCell ref="C136:I136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F147:J147"/>
    <mergeCell ref="C147:E147"/>
    <mergeCell ref="C148:E148"/>
    <mergeCell ref="C149:E149"/>
    <mergeCell ref="C152:E152"/>
    <mergeCell ref="C153:E153"/>
    <mergeCell ref="C157:I157"/>
    <mergeCell ref="C164:E164"/>
    <mergeCell ref="F165:J165"/>
    <mergeCell ref="C165:E165"/>
    <mergeCell ref="F166:J166"/>
    <mergeCell ref="C166:E166"/>
    <mergeCell ref="F167:J167"/>
    <mergeCell ref="C167:E167"/>
    <mergeCell ref="F168:J168"/>
    <mergeCell ref="C168:E168"/>
    <mergeCell ref="F169:J169"/>
    <mergeCell ref="C169:E169"/>
    <mergeCell ref="C170:E170"/>
    <mergeCell ref="C171:E171"/>
    <mergeCell ref="C175:I175"/>
    <mergeCell ref="C183:E183"/>
    <mergeCell ref="C184:I184"/>
    <mergeCell ref="C187:E187"/>
    <mergeCell ref="C188:I188"/>
    <mergeCell ref="C191:E191"/>
    <mergeCell ref="C192:I192"/>
    <mergeCell ref="C195:E195"/>
    <mergeCell ref="C199:I199"/>
    <mergeCell ref="C206:E206"/>
    <mergeCell ref="F207:J207"/>
    <mergeCell ref="C207:E207"/>
    <mergeCell ref="F208:J208"/>
    <mergeCell ref="C208:E208"/>
    <mergeCell ref="F209:J209"/>
    <mergeCell ref="C209:E209"/>
    <mergeCell ref="F210:J210"/>
    <mergeCell ref="C210:E210"/>
    <mergeCell ref="F211:J211"/>
    <mergeCell ref="C211:E211"/>
    <mergeCell ref="C212:E212"/>
    <mergeCell ref="C213:E213"/>
    <mergeCell ref="C214:E214"/>
    <mergeCell ref="C221:E221"/>
    <mergeCell ref="C223:I223"/>
    <mergeCell ref="C230:E230"/>
    <mergeCell ref="C232:I232"/>
    <mergeCell ref="C239:E239"/>
    <mergeCell ref="C241:I241"/>
    <mergeCell ref="C248:E248"/>
    <mergeCell ref="C249:I249"/>
    <mergeCell ref="C252:E252"/>
    <mergeCell ref="C253:I253"/>
    <mergeCell ref="C256:E256"/>
    <mergeCell ref="C257:I257"/>
    <mergeCell ref="C259:E259"/>
    <mergeCell ref="C263:E263"/>
    <mergeCell ref="F264:J264"/>
    <mergeCell ref="C264:E264"/>
    <mergeCell ref="F265:J265"/>
    <mergeCell ref="C265:E265"/>
    <mergeCell ref="F266:J266"/>
    <mergeCell ref="C266:E266"/>
    <mergeCell ref="F267:J267"/>
    <mergeCell ref="C267:E267"/>
    <mergeCell ref="F268:J268"/>
    <mergeCell ref="C268:E268"/>
    <mergeCell ref="C269:E269"/>
    <mergeCell ref="C271:E271"/>
    <mergeCell ref="C272:I272"/>
    <mergeCell ref="C274:E274"/>
    <mergeCell ref="C277:E277"/>
    <mergeCell ref="F278:J278"/>
    <mergeCell ref="C278:E278"/>
    <mergeCell ref="F279:J279"/>
    <mergeCell ref="C279:E279"/>
    <mergeCell ref="F280:J280"/>
    <mergeCell ref="C280:E280"/>
    <mergeCell ref="F281:J281"/>
    <mergeCell ref="C281:E281"/>
    <mergeCell ref="F282:J282"/>
    <mergeCell ref="C282:E282"/>
    <mergeCell ref="C283:E283"/>
    <mergeCell ref="C284:E284"/>
    <mergeCell ref="C287:E287"/>
    <mergeCell ref="C289:I289"/>
    <mergeCell ref="C297:E297"/>
    <mergeCell ref="C299:I299"/>
    <mergeCell ref="C307:E307"/>
    <mergeCell ref="F308:J308"/>
    <mergeCell ref="C308:E308"/>
    <mergeCell ref="F309:J309"/>
    <mergeCell ref="C309:E309"/>
    <mergeCell ref="F310:J310"/>
    <mergeCell ref="C310:E310"/>
    <mergeCell ref="F311:J311"/>
    <mergeCell ref="C311:E311"/>
    <mergeCell ref="F312:J312"/>
    <mergeCell ref="C312:E312"/>
    <mergeCell ref="C313:J313"/>
    <mergeCell ref="C315:J315"/>
    <mergeCell ref="F316:J316"/>
    <mergeCell ref="C316:E316"/>
    <mergeCell ref="F317:J317"/>
    <mergeCell ref="C317:E317"/>
    <mergeCell ref="F318:J318"/>
    <mergeCell ref="C318:E318"/>
    <mergeCell ref="F319:J319"/>
    <mergeCell ref="C319:E319"/>
    <mergeCell ref="F320:J320"/>
    <mergeCell ref="C320:E320"/>
    <mergeCell ref="F321:J321"/>
    <mergeCell ref="C321:E321"/>
    <mergeCell ref="F322:J322"/>
    <mergeCell ref="C322:E322"/>
    <mergeCell ref="F323:J323"/>
    <mergeCell ref="C323:E323"/>
    <mergeCell ref="F324:J324"/>
    <mergeCell ref="C324:E324"/>
    <mergeCell ref="F325:J325"/>
    <mergeCell ref="C325:E325"/>
    <mergeCell ref="F326:J326"/>
    <mergeCell ref="C326:E326"/>
    <mergeCell ref="F327:J327"/>
    <mergeCell ref="C327:E327"/>
    <mergeCell ref="F328:J328"/>
    <mergeCell ref="C328:E328"/>
    <mergeCell ref="C329:E329"/>
    <mergeCell ref="C330:J330"/>
    <mergeCell ref="C331:E331"/>
    <mergeCell ref="F331:J331"/>
    <mergeCell ref="C332:E332"/>
    <mergeCell ref="F332:J332"/>
    <mergeCell ref="C333:E333"/>
    <mergeCell ref="F333:J333"/>
    <mergeCell ref="C334:J334"/>
    <mergeCell ref="C335:J335"/>
    <mergeCell ref="C336:J336"/>
    <mergeCell ref="C337:J337"/>
    <mergeCell ref="C339:J339"/>
    <mergeCell ref="C340:E340"/>
    <mergeCell ref="C341:E341"/>
    <mergeCell ref="F341:J341"/>
    <mergeCell ref="F342:J342"/>
    <mergeCell ref="C343:E343"/>
    <mergeCell ref="C344:E344"/>
    <mergeCell ref="F344:J344"/>
    <mergeCell ref="C345:E345"/>
    <mergeCell ref="F345:J345"/>
    <mergeCell ref="C346:E346"/>
    <mergeCell ref="F346:J346"/>
    <mergeCell ref="C347:E347"/>
    <mergeCell ref="C348:E348"/>
    <mergeCell ref="F348:J348"/>
    <mergeCell ref="F349:J349"/>
    <mergeCell ref="C350:E350"/>
    <mergeCell ref="C351:E351"/>
    <mergeCell ref="F351:J351"/>
    <mergeCell ref="C352:E352"/>
    <mergeCell ref="F352:J352"/>
    <mergeCell ref="C353:E353"/>
    <mergeCell ref="F353:J353"/>
    <mergeCell ref="C354:E354"/>
    <mergeCell ref="C355:E355"/>
    <mergeCell ref="F355:J355"/>
    <mergeCell ref="F356:J356"/>
    <mergeCell ref="C357:E357"/>
    <mergeCell ref="C358:E358"/>
    <mergeCell ref="F358:J358"/>
    <mergeCell ref="C359:E359"/>
    <mergeCell ref="F359:J359"/>
    <mergeCell ref="C360:E360"/>
    <mergeCell ref="F360:J360"/>
    <mergeCell ref="C361:E361"/>
    <mergeCell ref="C362:E362"/>
    <mergeCell ref="F362:J362"/>
    <mergeCell ref="F363:J363"/>
    <mergeCell ref="C364:E364"/>
    <mergeCell ref="C365:E365"/>
    <mergeCell ref="F365:J365"/>
    <mergeCell ref="C366:E366"/>
    <mergeCell ref="F366:J366"/>
    <mergeCell ref="C367:E367"/>
    <mergeCell ref="F367:J367"/>
    <mergeCell ref="F369:J369"/>
    <mergeCell ref="C371:D371"/>
    <mergeCell ref="F371:J371"/>
    <mergeCell ref="C372:J37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n°02 PLATRERIE - ISOLATION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26" t="s">
        <v>239</v>
      </c>
      <c r="AA1" s="7">
        <f>IF('DPGF'!F333&lt;&gt;"",'DPGF'!F333,"0")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83" t="s">
        <v>240</v>
      </c>
      <c r="B3" s="79" t="s">
        <v>241</v>
      </c>
      <c r="C3" s="86" t="s">
        <v>266</v>
      </c>
      <c r="D3" s="86"/>
      <c r="E3" s="86"/>
      <c r="F3" s="86"/>
      <c r="G3" s="86"/>
      <c r="H3" s="86"/>
      <c r="I3" s="86"/>
      <c r="J3" s="86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83" t="s">
        <v>242</v>
      </c>
      <c r="B5" s="79" t="s">
        <v>243</v>
      </c>
      <c r="C5" s="86" t="s">
        <v>267</v>
      </c>
      <c r="D5" s="86"/>
      <c r="E5" s="86"/>
      <c r="F5" s="86"/>
      <c r="G5" s="86"/>
      <c r="H5" s="86"/>
      <c r="I5" s="86"/>
      <c r="J5" s="86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83" t="s">
        <v>252</v>
      </c>
      <c r="B7" s="79" t="s">
        <v>253</v>
      </c>
      <c r="C7" s="86" t="s">
        <v>268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83" t="s">
        <v>254</v>
      </c>
      <c r="B9" s="79" t="s">
        <v>255</v>
      </c>
      <c r="C9" s="86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83" t="s">
        <v>244</v>
      </c>
      <c r="B11" s="79" t="s">
        <v>245</v>
      </c>
      <c r="C11" s="86" t="s">
        <v>39</v>
      </c>
      <c r="D11" s="86"/>
      <c r="E11" s="86"/>
      <c r="F11" s="86"/>
      <c r="G11" s="86"/>
      <c r="H11" s="86"/>
      <c r="I11" s="86"/>
      <c r="J11" s="86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83" t="s">
        <v>256</v>
      </c>
      <c r="B13" s="79" t="s">
        <v>257</v>
      </c>
      <c r="C13" s="86" t="s">
        <v>269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83" t="s">
        <v>258</v>
      </c>
      <c r="B15" s="79" t="s">
        <v>259</v>
      </c>
      <c r="C15" s="86" t="s">
        <v>270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83" t="s">
        <v>260</v>
      </c>
      <c r="B17" s="79" t="s">
        <v>261</v>
      </c>
      <c r="C17" s="86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7">
        <v>0.2</v>
      </c>
      <c r="E19" s="88" t="s">
        <v>262</v>
      </c>
      <c r="AA19" s="7">
        <f>INT((AA5-AA18*100)/10)</f>
        <v>0</v>
      </c>
    </row>
    <row r="20" spans="1:27" ht="12.75" customHeight="1">
      <c r="C20" s="89">
        <v>0.055</v>
      </c>
      <c r="E20" s="88" t="s">
        <v>263</v>
      </c>
      <c r="AA20" s="7">
        <f>AA5-AA18*100-AA19*10</f>
        <v>0</v>
      </c>
    </row>
    <row r="21" spans="1:27" ht="12.75" customHeight="1">
      <c r="C21" s="89">
        <v>0</v>
      </c>
      <c r="E21" s="88" t="s">
        <v>264</v>
      </c>
      <c r="AA21" s="7">
        <f>INT(AA6/10)</f>
        <v>0</v>
      </c>
    </row>
    <row r="22" spans="1:27" ht="12.75" customHeight="1">
      <c r="C22" s="90">
        <v>0</v>
      </c>
      <c r="E22" s="88" t="s">
        <v>265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83" t="s">
        <v>246</v>
      </c>
      <c r="B24" s="79" t="s">
        <v>247</v>
      </c>
      <c r="C24" s="86"/>
      <c r="D24" s="86"/>
      <c r="E24" s="86"/>
      <c r="F24" s="86"/>
      <c r="G24" s="86"/>
      <c r="H24" s="86"/>
      <c r="I24" s="86"/>
      <c r="J24" s="86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83" t="s">
        <v>248</v>
      </c>
      <c r="B26" s="79" t="s">
        <v>249</v>
      </c>
      <c r="C26" s="86"/>
      <c r="D26" s="86"/>
      <c r="E26" s="86"/>
      <c r="F26" s="86"/>
      <c r="G26" s="86"/>
      <c r="H26" s="86"/>
      <c r="I26" s="86"/>
      <c r="J26" s="86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83" t="s">
        <v>250</v>
      </c>
      <c r="B28" s="79" t="s">
        <v>251</v>
      </c>
      <c r="C28" s="86"/>
      <c r="D28" s="86"/>
      <c r="E28" s="86"/>
      <c r="F28" s="86"/>
      <c r="G28" s="86"/>
      <c r="H28" s="86"/>
      <c r="I28" s="86"/>
      <c r="J28" s="86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271</v>
      </c>
      <c r="B1" s="7" t="s">
        <v>272</v>
      </c>
    </row>
    <row r="2" spans="1:3">
      <c r="A2" s="7" t="s">
        <v>273</v>
      </c>
      <c r="B2" s="7" t="s">
        <v>266</v>
      </c>
    </row>
    <row r="3" spans="1:3">
      <c r="A3" s="7" t="s">
        <v>274</v>
      </c>
      <c r="B3" s="7">
        <v>1</v>
      </c>
    </row>
    <row r="4" spans="1:3">
      <c r="A4" s="7" t="s">
        <v>275</v>
      </c>
      <c r="B4" s="7">
        <v>0</v>
      </c>
    </row>
    <row r="5" spans="1:3">
      <c r="A5" s="7" t="s">
        <v>276</v>
      </c>
      <c r="B5" s="7">
        <v>0</v>
      </c>
    </row>
    <row r="6" spans="1:3">
      <c r="A6" s="7" t="s">
        <v>277</v>
      </c>
      <c r="B6" s="7">
        <v>1</v>
      </c>
    </row>
    <row r="7" spans="1:3">
      <c r="A7" s="7" t="s">
        <v>278</v>
      </c>
      <c r="B7" s="7">
        <v>1</v>
      </c>
    </row>
    <row r="8" spans="1:3">
      <c r="A8" s="7" t="s">
        <v>279</v>
      </c>
      <c r="B8" s="7">
        <v>0</v>
      </c>
    </row>
    <row r="9" spans="1:3">
      <c r="A9" s="7" t="s">
        <v>280</v>
      </c>
      <c r="B9" s="7">
        <v>0</v>
      </c>
    </row>
    <row r="10" spans="1:3">
      <c r="A10" s="7" t="s">
        <v>281</v>
      </c>
      <c r="C10" s="7" t="s">
        <v>282</v>
      </c>
    </row>
    <row r="11" spans="1:3">
      <c r="A11" s="7" t="s">
        <v>283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1" t="s">
        <v>284</v>
      </c>
      <c r="C2" s="91"/>
      <c r="D2" s="91"/>
      <c r="E2" s="91"/>
      <c r="F2" s="91"/>
      <c r="G2" s="91"/>
      <c r="H2" s="91"/>
      <c r="I2" s="91"/>
      <c r="J2" s="91"/>
    </row>
    <row r="4" spans="1:10" ht="12.75" customHeight="1">
      <c r="A4" s="83" t="s">
        <v>240</v>
      </c>
      <c r="B4" s="79" t="s">
        <v>285</v>
      </c>
      <c r="C4" s="92"/>
      <c r="D4" s="92"/>
      <c r="E4" s="92"/>
      <c r="F4" s="92"/>
      <c r="G4" s="92"/>
      <c r="H4" s="92"/>
      <c r="I4" s="92"/>
      <c r="J4" s="92"/>
    </row>
    <row r="6" spans="1:10" ht="12.75" customHeight="1">
      <c r="A6" s="83" t="s">
        <v>242</v>
      </c>
      <c r="B6" s="79" t="s">
        <v>286</v>
      </c>
      <c r="C6" s="92"/>
      <c r="D6" s="92"/>
      <c r="E6" s="92"/>
      <c r="F6" s="92"/>
      <c r="G6" s="92"/>
      <c r="H6" s="92"/>
      <c r="I6" s="92"/>
      <c r="J6" s="92"/>
    </row>
    <row r="8" spans="1:10" ht="12.75" customHeight="1">
      <c r="A8" s="83" t="s">
        <v>252</v>
      </c>
      <c r="B8" s="79" t="s">
        <v>287</v>
      </c>
      <c r="C8" s="92"/>
      <c r="D8" s="92"/>
      <c r="E8" s="92"/>
      <c r="F8" s="92"/>
      <c r="G8" s="92"/>
      <c r="H8" s="92"/>
      <c r="I8" s="92"/>
      <c r="J8" s="92"/>
    </row>
    <row r="10" spans="1:10" ht="12.75" customHeight="1">
      <c r="A10" s="83" t="s">
        <v>254</v>
      </c>
      <c r="B10" s="79" t="s">
        <v>288</v>
      </c>
      <c r="C10" s="93"/>
      <c r="D10" s="93"/>
      <c r="E10" s="93"/>
      <c r="F10" s="93"/>
      <c r="G10" s="93"/>
      <c r="H10" s="93"/>
      <c r="I10" s="93"/>
      <c r="J10" s="93"/>
    </row>
    <row r="12" spans="1:10" ht="12.75" customHeight="1">
      <c r="A12" s="83" t="s">
        <v>244</v>
      </c>
      <c r="B12" s="79" t="s">
        <v>289</v>
      </c>
      <c r="C12" s="92"/>
      <c r="D12" s="92"/>
      <c r="E12" s="92"/>
      <c r="F12" s="92"/>
      <c r="G12" s="92"/>
      <c r="H12" s="92"/>
      <c r="I12" s="92"/>
      <c r="J12" s="92"/>
    </row>
    <row r="14" spans="1:10" ht="12.75" customHeight="1">
      <c r="A14" s="83" t="s">
        <v>256</v>
      </c>
      <c r="B14" s="79" t="s">
        <v>290</v>
      </c>
      <c r="C14" s="92"/>
      <c r="D14" s="92"/>
      <c r="E14" s="92"/>
      <c r="F14" s="92"/>
      <c r="G14" s="92"/>
      <c r="H14" s="92"/>
      <c r="I14" s="92"/>
      <c r="J14" s="92"/>
    </row>
    <row r="16" spans="1:10" ht="12.75" customHeight="1">
      <c r="A16" s="83" t="s">
        <v>258</v>
      </c>
      <c r="B16" s="79" t="s">
        <v>291</v>
      </c>
      <c r="C16" s="92"/>
      <c r="D16" s="92"/>
      <c r="E16" s="92"/>
      <c r="F16" s="92"/>
      <c r="G16" s="92"/>
      <c r="H16" s="92"/>
      <c r="I16" s="92"/>
      <c r="J16" s="92"/>
    </row>
    <row r="18" spans="1:10" ht="12.75" customHeight="1">
      <c r="A18" s="83" t="s">
        <v>260</v>
      </c>
      <c r="B18" s="79" t="s">
        <v>292</v>
      </c>
      <c r="C18" s="94"/>
      <c r="D18" s="94"/>
      <c r="E18" s="94"/>
      <c r="F18" s="94"/>
      <c r="G18" s="94"/>
      <c r="H18" s="94"/>
      <c r="I18" s="94"/>
      <c r="J18" s="94"/>
    </row>
    <row r="20" spans="1:10" ht="12.75" customHeight="1">
      <c r="A20" s="83" t="s">
        <v>293</v>
      </c>
      <c r="B20" s="79" t="s">
        <v>294</v>
      </c>
      <c r="C20" s="94"/>
      <c r="D20" s="94"/>
      <c r="E20" s="94"/>
      <c r="F20" s="94"/>
      <c r="G20" s="94"/>
      <c r="H20" s="94"/>
      <c r="I20" s="94"/>
      <c r="J20" s="94"/>
    </row>
    <row r="22" spans="1:10" ht="12.75" customHeight="1">
      <c r="A22" s="83" t="s">
        <v>246</v>
      </c>
      <c r="B22" s="79" t="s">
        <v>295</v>
      </c>
      <c r="C22" s="94"/>
      <c r="D22" s="94"/>
      <c r="E22" s="94"/>
      <c r="F22" s="94"/>
      <c r="G22" s="94"/>
      <c r="H22" s="94"/>
      <c r="I22" s="94"/>
      <c r="J22" s="94"/>
    </row>
    <row r="24" spans="1:10" ht="12.75" customHeight="1">
      <c r="A24" s="83" t="s">
        <v>248</v>
      </c>
      <c r="B24" s="79" t="s">
        <v>296</v>
      </c>
      <c r="C24" s="92"/>
      <c r="D24" s="92"/>
      <c r="E24" s="92"/>
      <c r="F24" s="92"/>
      <c r="G24" s="92"/>
      <c r="H24" s="92"/>
      <c r="I24" s="92"/>
      <c r="J24" s="92"/>
    </row>
    <row r="28" spans="1:10" ht="60.0" customHeight="1">
      <c r="A28" s="83" t="s">
        <v>250</v>
      </c>
      <c r="B28" s="79" t="s">
        <v>297</v>
      </c>
      <c r="C28" s="92"/>
      <c r="D28" s="92"/>
      <c r="E28" s="92"/>
      <c r="F28" s="92"/>
      <c r="G28" s="92"/>
      <c r="H28" s="92"/>
      <c r="I28" s="92"/>
      <c r="J28" s="9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5" t="s">
        <v>298</v>
      </c>
      <c r="C2" s="95"/>
      <c r="D2" s="95"/>
      <c r="E2" s="95"/>
      <c r="F2" s="95"/>
    </row>
    <row r="4" spans="2:6" ht="12.75" customHeight="1">
      <c r="B4" s="96" t="s">
        <v>299</v>
      </c>
      <c r="C4" s="96" t="s">
        <v>300</v>
      </c>
      <c r="D4" s="96" t="s">
        <v>301</v>
      </c>
      <c r="E4" s="96" t="s">
        <v>302</v>
      </c>
      <c r="F4" s="96" t="s">
        <v>303</v>
      </c>
    </row>
    <row r="6" spans="2:6" ht="12.75" customHeight="1">
      <c r="B6" s="97"/>
      <c r="C6" s="98"/>
      <c r="D6" s="99"/>
      <c r="E6" s="100"/>
      <c r="F6" s="101">
        <f>IF(AND(E6= "",D6= ""), "", ROUND(ROUND(E6, 2) * ROUND(D6, 3), 2))</f>
        <v>0</v>
      </c>
    </row>
    <row r="8" spans="2:6" ht="12.75" customHeight="1">
      <c r="B8" s="97"/>
      <c r="C8" s="98"/>
      <c r="D8" s="99"/>
      <c r="E8" s="100"/>
      <c r="F8" s="101">
        <f>IF(AND(E8= "",D8= ""), "", ROUND(ROUND(E8, 2) * ROUND(D8, 3), 2))</f>
        <v>0</v>
      </c>
    </row>
    <row r="10" spans="2:6" ht="12.75" customHeight="1">
      <c r="B10" s="97"/>
      <c r="C10" s="98"/>
      <c r="D10" s="99"/>
      <c r="E10" s="100"/>
      <c r="F10" s="101">
        <f>IF(AND(E10= "",D10= ""), "", ROUND(ROUND(E10, 2) * ROUND(D10, 3), 2))</f>
        <v>0</v>
      </c>
    </row>
    <row r="12" spans="2:6" ht="12.75" customHeight="1">
      <c r="B12" s="97"/>
      <c r="C12" s="98"/>
      <c r="D12" s="99"/>
      <c r="E12" s="100"/>
      <c r="F12" s="101">
        <f>IF(AND(E12= "",D12= ""), "", ROUND(ROUND(E12, 2) * ROUND(D12, 3), 2))</f>
        <v>0</v>
      </c>
    </row>
    <row r="14" spans="2:6" ht="12.75" customHeight="1">
      <c r="B14" s="97"/>
      <c r="C14" s="98"/>
      <c r="D14" s="99"/>
      <c r="E14" s="100"/>
      <c r="F14" s="101">
        <f>IF(AND(E14= "",D14= ""), "", ROUND(ROUND(E14, 2) * ROUND(D14, 3), 2))</f>
        <v>0</v>
      </c>
    </row>
    <row r="16" spans="2:6" ht="12.75" customHeight="1">
      <c r="B16" s="97"/>
      <c r="C16" s="98"/>
      <c r="D16" s="99"/>
      <c r="E16" s="100"/>
      <c r="F16" s="101">
        <f>IF(AND(E16= "",D16= ""), "", ROUND(ROUND(E16, 2) * ROUND(D16, 3), 2))</f>
        <v>0</v>
      </c>
    </row>
    <row r="18" spans="2:6" ht="12.75" customHeight="1">
      <c r="B18" s="97"/>
      <c r="C18" s="98"/>
      <c r="D18" s="99"/>
      <c r="E18" s="100"/>
      <c r="F18" s="101">
        <f>IF(AND(E18= "",D18= ""), "", ROUND(ROUND(E18, 2) * ROUND(D18, 3), 2))</f>
        <v>0</v>
      </c>
    </row>
    <row r="20" spans="2:6" ht="12.75" customHeight="1">
      <c r="B20" s="97"/>
      <c r="C20" s="98"/>
      <c r="D20" s="99"/>
      <c r="E20" s="100"/>
      <c r="F20" s="101">
        <f>IF(AND(E20= "",D20= ""), "", ROUND(ROUND(E20, 2) * ROUND(D20, 3), 2))</f>
        <v>0</v>
      </c>
    </row>
    <row r="22" spans="2:6" ht="12.75" customHeight="1">
      <c r="B22" s="97"/>
      <c r="C22" s="98"/>
      <c r="D22" s="99"/>
      <c r="E22" s="100"/>
      <c r="F22" s="101">
        <f>IF(AND(E22= "",D22= ""), "", ROUND(ROUND(E22, 2) * ROUND(D22, 3), 2))</f>
        <v>0</v>
      </c>
    </row>
    <row r="24" spans="2:6" ht="12.75" customHeight="1">
      <c r="B24" s="97"/>
      <c r="C24" s="98"/>
      <c r="D24" s="99"/>
      <c r="E24" s="100"/>
      <c r="F24" s="101">
        <f>IF(AND(E24= "",D24= ""), "", ROUND(ROUND(E24, 2) * ROUND(D24, 3), 2))</f>
        <v>0</v>
      </c>
    </row>
    <row r="26" spans="2:6" ht="12.75" customHeight="1">
      <c r="B26" s="97"/>
      <c r="C26" s="98"/>
      <c r="D26" s="99"/>
      <c r="E26" s="100"/>
      <c r="F26" s="101">
        <f>IF(AND(E26= "",D26= ""), "", ROUND(ROUND(E26, 2) * ROUND(D26, 3), 2))</f>
        <v>0</v>
      </c>
    </row>
    <row r="28" spans="2:6" ht="12.75" customHeight="1">
      <c r="B28" s="97"/>
      <c r="C28" s="98"/>
      <c r="D28" s="99"/>
      <c r="E28" s="100"/>
      <c r="F28" s="101">
        <f>IF(AND(E28= "",D28= ""), "", ROUND(ROUND(E28, 2) * ROUND(D28, 3), 2))</f>
        <v>0</v>
      </c>
    </row>
    <row r="30" spans="2:6" ht="12.75" customHeight="1">
      <c r="B30" s="97"/>
      <c r="C30" s="98"/>
      <c r="D30" s="99"/>
      <c r="E30" s="100"/>
      <c r="F30" s="101">
        <f>IF(AND(E30= "",D30= ""), "", ROUND(ROUND(E30, 2) * ROUND(D30, 3), 2))</f>
        <v>0</v>
      </c>
    </row>
    <row r="32" spans="2:6" ht="12.75" customHeight="1">
      <c r="B32" s="97"/>
      <c r="C32" s="98"/>
      <c r="D32" s="99"/>
      <c r="E32" s="100"/>
      <c r="F32" s="101">
        <f>IF(AND(E32= "",D32= ""), "", ROUND(ROUND(E32, 2) * ROUND(D32, 3), 2))</f>
        <v>0</v>
      </c>
    </row>
    <row r="34" spans="2:6" ht="12.75" customHeight="1">
      <c r="B34" s="97"/>
      <c r="C34" s="98"/>
      <c r="D34" s="99"/>
      <c r="E34" s="100"/>
      <c r="F34" s="101">
        <f>IF(AND(E34= "",D34= ""), "", ROUND(ROUND(E34, 2) * ROUND(D34, 3), 2))</f>
        <v>0</v>
      </c>
    </row>
    <row r="36" spans="2:6" ht="12.75" customHeight="1">
      <c r="B36" s="97"/>
      <c r="C36" s="98"/>
      <c r="D36" s="99"/>
      <c r="E36" s="100"/>
      <c r="F36" s="101">
        <f>IF(AND(E36= "",D36= ""), "", ROUND(ROUND(E36, 2) * ROUND(D36, 3), 2))</f>
        <v>0</v>
      </c>
    </row>
    <row r="38" spans="2:6" ht="12.75" customHeight="1">
      <c r="B38" s="97"/>
      <c r="C38" s="98"/>
      <c r="D38" s="99"/>
      <c r="E38" s="100"/>
      <c r="F38" s="101">
        <f>IF(AND(E38= "",D38= ""), "", ROUND(ROUND(E38, 2) * ROUND(D38, 3), 2))</f>
        <v>0</v>
      </c>
    </row>
    <row r="40" spans="2:6" ht="12.75" customHeight="1">
      <c r="B40" s="97"/>
      <c r="C40" s="98"/>
      <c r="D40" s="99"/>
      <c r="E40" s="100"/>
      <c r="F40" s="101">
        <f>IF(AND(E40= "",D40= ""), "", ROUND(ROUND(E40, 2) * ROUND(D40, 3), 2))</f>
        <v>0</v>
      </c>
    </row>
    <row r="42" spans="2:6" ht="12.75" customHeight="1">
      <c r="B42" s="97"/>
      <c r="C42" s="98"/>
      <c r="D42" s="99"/>
      <c r="E42" s="100"/>
      <c r="F42" s="101">
        <f>IF(AND(E42= "",D42= ""), "", ROUND(ROUND(E42, 2) * ROUND(D42, 3), 2))</f>
        <v>0</v>
      </c>
    </row>
    <row r="44" spans="2:6" ht="12.75" customHeight="1">
      <c r="B44" s="97"/>
      <c r="C44" s="98"/>
      <c r="D44" s="99"/>
      <c r="E44" s="100"/>
      <c r="F44" s="101">
        <f>IF(AND(E44= "",D44= ""), "", ROUND(ROUND(E44, 2) * ROUND(D44, 3), 2))</f>
        <v>0</v>
      </c>
    </row>
    <row r="46" spans="2:6" ht="12.75" customHeight="1">
      <c r="B46" s="97"/>
      <c r="C46" s="98"/>
      <c r="D46" s="99"/>
      <c r="E46" s="100"/>
      <c r="F46" s="101">
        <f>IF(AND(E46= "",D46= ""), "", ROUND(ROUND(E46, 2) * ROUND(D46, 3), 2))</f>
        <v>0</v>
      </c>
    </row>
    <row r="48" spans="2:6" ht="12.75" customHeight="1">
      <c r="B48" s="97"/>
      <c r="C48" s="98"/>
      <c r="D48" s="99"/>
      <c r="E48" s="100"/>
      <c r="F48" s="101">
        <f>IF(AND(E48= "",D48= ""), "", ROUND(ROUND(E48, 2) * ROUND(D48, 3), 2))</f>
        <v>0</v>
      </c>
    </row>
    <row r="50" spans="2:6" ht="12.75" customHeight="1">
      <c r="B50" s="97"/>
      <c r="C50" s="98"/>
      <c r="D50" s="99"/>
      <c r="E50" s="100"/>
      <c r="F50" s="101">
        <f>IF(AND(E50= "",D50= ""), "", ROUND(ROUND(E50, 2) * ROUND(D50, 3), 2))</f>
        <v>0</v>
      </c>
    </row>
    <row r="52" spans="2:6" ht="12.75" customHeight="1">
      <c r="B52" s="97"/>
      <c r="C52" s="98"/>
      <c r="D52" s="99"/>
      <c r="E52" s="100"/>
      <c r="F52" s="101">
        <f>IF(AND(E52= "",D52= ""), "", ROUND(ROUND(E52, 2) * ROUND(D52, 3), 2))</f>
        <v>0</v>
      </c>
    </row>
    <row r="54" spans="2:6" ht="12.75" customHeight="1">
      <c r="B54" s="97"/>
      <c r="C54" s="98"/>
      <c r="D54" s="99"/>
      <c r="E54" s="100"/>
      <c r="F54" s="101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2025-07-22T09:01:41Z</dcterms:created>
  <dcterms:modified xsi:type="dcterms:W3CDTF">2025-07-22T09:01:41Z</dcterms:modified>
</cp:coreProperties>
</file>